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E:\DOKUMENTY - VaV Láďa\PROFESORSKÉ ŘÍZENÍ\!!KRITERIA - ŘÍZENÍ KE JMENOVÁNÍ PROFESOREM - OD 1.7.2024\"/>
    </mc:Choice>
  </mc:AlternateContent>
  <xr:revisionPtr revIDLastSave="0" documentId="13_ncr:1_{D4F31100-4617-4A46-8416-B9277EC2774E}" xr6:coauthVersionLast="47" xr6:coauthVersionMax="47" xr10:uidLastSave="{00000000-0000-0000-0000-000000000000}"/>
  <bookViews>
    <workbookView xWindow="-28920" yWindow="1185" windowWidth="29040" windowHeight="15840" firstSheet="3" activeTab="3" xr2:uid="{7155BF69-F184-47BB-80B8-F25A38FA60C1}"/>
  </bookViews>
  <sheets>
    <sheet name="+pomocné" sheetId="2" state="hidden" r:id="rId1"/>
    <sheet name="Úvodní" sheetId="5" r:id="rId2"/>
    <sheet name="A - Články" sheetId="4" r:id="rId3"/>
    <sheet name="Řízení ke jmenování profesorem" sheetId="3" r:id="rId4"/>
  </sheets>
  <definedNames>
    <definedName name="_xlnm.Print_Area" localSheetId="3">'Řízení ke jmenování profesorem'!$A$1:$J$74</definedName>
    <definedName name="_xlnm.Print_Area" localSheetId="1">Úvodní!$A$1:$J$29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3" l="1"/>
  <c r="I74" i="3" s="1"/>
  <c r="I28" i="5" s="1"/>
  <c r="I16" i="5"/>
  <c r="B2" i="4"/>
  <c r="E5" i="3"/>
  <c r="I25" i="5"/>
  <c r="I13" i="5"/>
  <c r="E3" i="5" a="1"/>
  <c r="E3" i="5" s="1"/>
  <c r="G5" i="4" a="1"/>
  <c r="G5" i="4" s="1"/>
  <c r="H5" i="4" s="1" a="1"/>
  <c r="H5" i="4" s="1"/>
  <c r="G6" i="4" a="1"/>
  <c r="G6" i="4" s="1"/>
  <c r="H6" i="4" s="1" a="1"/>
  <c r="H6" i="4" s="1"/>
  <c r="G7" i="4" a="1"/>
  <c r="G7" i="4" s="1"/>
  <c r="H7" i="4" s="1" a="1"/>
  <c r="H7" i="4" s="1"/>
  <c r="G8" i="4" a="1"/>
  <c r="G8" i="4" s="1"/>
  <c r="H8" i="4" s="1" a="1"/>
  <c r="H8" i="4" s="1"/>
  <c r="G9" i="4" a="1"/>
  <c r="G9" i="4" s="1"/>
  <c r="H9" i="4" s="1" a="1"/>
  <c r="H9" i="4" s="1"/>
  <c r="G10" i="4" a="1"/>
  <c r="G10" i="4" s="1"/>
  <c r="H10" i="4" s="1" a="1"/>
  <c r="H10" i="4" s="1"/>
  <c r="G11" i="4" a="1"/>
  <c r="G11" i="4" s="1"/>
  <c r="H11" i="4" s="1" a="1"/>
  <c r="H11" i="4" s="1"/>
  <c r="G12" i="4" a="1"/>
  <c r="G12" i="4" s="1"/>
  <c r="H12" i="4" s="1" a="1"/>
  <c r="H12" i="4" s="1"/>
  <c r="G13" i="4" a="1"/>
  <c r="G13" i="4" s="1"/>
  <c r="H13" i="4" s="1" a="1"/>
  <c r="H13" i="4" s="1"/>
  <c r="I28" i="3"/>
  <c r="I27" i="3"/>
  <c r="I26" i="3"/>
  <c r="H26" i="3"/>
  <c r="H25" i="3"/>
  <c r="H23" i="3"/>
  <c r="H22" i="3"/>
  <c r="H68" i="3"/>
  <c r="H64" i="3"/>
  <c r="H61" i="3"/>
  <c r="H58" i="3"/>
  <c r="H55" i="4" a="1"/>
  <c r="H55" i="4" s="1"/>
  <c r="H81" i="4" a="1"/>
  <c r="H81" i="4" s="1"/>
  <c r="G14" i="4" a="1"/>
  <c r="G14" i="4" s="1"/>
  <c r="H14" i="4" s="1" a="1"/>
  <c r="H14" i="4" s="1"/>
  <c r="G15" i="4" a="1"/>
  <c r="G15" i="4" s="1"/>
  <c r="H15" i="4" s="1" a="1"/>
  <c r="H15" i="4" s="1"/>
  <c r="G16" i="4" a="1"/>
  <c r="G16" i="4" s="1"/>
  <c r="H16" i="4" s="1" a="1"/>
  <c r="H16" i="4" s="1"/>
  <c r="G17" i="4" a="1"/>
  <c r="G17" i="4" s="1"/>
  <c r="H17" i="4" s="1" a="1"/>
  <c r="H17" i="4" s="1"/>
  <c r="G18" i="4" a="1"/>
  <c r="G18" i="4" s="1"/>
  <c r="H18" i="4" s="1" a="1"/>
  <c r="H18" i="4" s="1"/>
  <c r="G19" i="4" a="1"/>
  <c r="G19" i="4" s="1"/>
  <c r="H19" i="4" s="1" a="1"/>
  <c r="H19" i="4" s="1"/>
  <c r="G20" i="4" a="1"/>
  <c r="G20" i="4" s="1"/>
  <c r="H20" i="4" s="1" a="1"/>
  <c r="H20" i="4" s="1"/>
  <c r="G21" i="4" a="1"/>
  <c r="G21" i="4" s="1"/>
  <c r="H21" i="4" s="1" a="1"/>
  <c r="H21" i="4" s="1"/>
  <c r="G22" i="4" a="1"/>
  <c r="G22" i="4" s="1"/>
  <c r="H22" i="4" s="1" a="1"/>
  <c r="H22" i="4" s="1"/>
  <c r="G23" i="4" a="1"/>
  <c r="G23" i="4" s="1"/>
  <c r="H23" i="4" s="1" a="1"/>
  <c r="H23" i="4" s="1"/>
  <c r="G24" i="4" a="1"/>
  <c r="G24" i="4"/>
  <c r="H24" i="4" s="1" a="1"/>
  <c r="H24" i="4" s="1"/>
  <c r="G25" i="4" a="1"/>
  <c r="G25" i="4" s="1"/>
  <c r="H25" i="4" s="1" a="1"/>
  <c r="H25" i="4" s="1"/>
  <c r="G26" i="4" a="1"/>
  <c r="G26" i="4" s="1"/>
  <c r="H26" i="4" s="1" a="1"/>
  <c r="H26" i="4" s="1"/>
  <c r="G27" i="4" a="1"/>
  <c r="G27" i="4" s="1"/>
  <c r="H27" i="4" s="1" a="1"/>
  <c r="H27" i="4" s="1"/>
  <c r="G28" i="4" a="1"/>
  <c r="G28" i="4" s="1"/>
  <c r="H28" i="4" s="1" a="1"/>
  <c r="H28" i="4" s="1"/>
  <c r="G29" i="4" a="1"/>
  <c r="G29" i="4"/>
  <c r="H29" i="4" s="1" a="1"/>
  <c r="H29" i="4" s="1"/>
  <c r="G30" i="4" a="1"/>
  <c r="G30" i="4" s="1"/>
  <c r="H30" i="4" s="1" a="1"/>
  <c r="H30" i="4" s="1"/>
  <c r="G31" i="4" a="1"/>
  <c r="G31" i="4" s="1"/>
  <c r="H31" i="4" s="1" a="1"/>
  <c r="H31" i="4" s="1"/>
  <c r="G32" i="4" a="1"/>
  <c r="G32" i="4" s="1"/>
  <c r="H32" i="4" s="1" a="1"/>
  <c r="H32" i="4" s="1"/>
  <c r="G33" i="4" a="1"/>
  <c r="G33" i="4" s="1"/>
  <c r="H33" i="4" s="1" a="1"/>
  <c r="H33" i="4" s="1"/>
  <c r="G34" i="4" a="1"/>
  <c r="G34" i="4" s="1"/>
  <c r="H34" i="4" s="1" a="1"/>
  <c r="H34" i="4" s="1"/>
  <c r="G35" i="4" a="1"/>
  <c r="G35" i="4" s="1"/>
  <c r="H35" i="4" s="1" a="1"/>
  <c r="H35" i="4" s="1"/>
  <c r="G36" i="4" a="1"/>
  <c r="G36" i="4"/>
  <c r="H36" i="4" s="1" a="1"/>
  <c r="H36" i="4" s="1"/>
  <c r="G37" i="4" a="1"/>
  <c r="G37" i="4" s="1"/>
  <c r="H37" i="4" s="1" a="1"/>
  <c r="H37" i="4" s="1"/>
  <c r="G38" i="4" a="1"/>
  <c r="G38" i="4" s="1"/>
  <c r="H38" i="4" s="1" a="1"/>
  <c r="H38" i="4" s="1"/>
  <c r="G39" i="4" a="1"/>
  <c r="G39" i="4" s="1"/>
  <c r="H39" i="4" s="1" a="1"/>
  <c r="H39" i="4" s="1"/>
  <c r="G40" i="4" a="1"/>
  <c r="G40" i="4" s="1"/>
  <c r="H40" i="4" s="1" a="1"/>
  <c r="H40" i="4" s="1"/>
  <c r="G41" i="4" a="1"/>
  <c r="G41" i="4" s="1"/>
  <c r="H41" i="4" s="1" a="1"/>
  <c r="H41" i="4" s="1"/>
  <c r="G42" i="4" a="1"/>
  <c r="G42" i="4" s="1"/>
  <c r="H42" i="4" s="1" a="1"/>
  <c r="H42" i="4" s="1"/>
  <c r="G43" i="4" a="1"/>
  <c r="G43" i="4" s="1"/>
  <c r="H43" i="4" s="1" a="1"/>
  <c r="H43" i="4" s="1"/>
  <c r="G44" i="4" a="1"/>
  <c r="G44" i="4" s="1"/>
  <c r="H44" i="4" s="1" a="1"/>
  <c r="H44" i="4" s="1"/>
  <c r="G45" i="4" a="1"/>
  <c r="G45" i="4" s="1"/>
  <c r="H45" i="4" s="1" a="1"/>
  <c r="H45" i="4" s="1"/>
  <c r="G46" i="4" a="1"/>
  <c r="G46" i="4" s="1"/>
  <c r="H46" i="4" s="1" a="1"/>
  <c r="H46" i="4" s="1"/>
  <c r="G47" i="4" a="1"/>
  <c r="G47" i="4" s="1"/>
  <c r="H47" i="4" s="1" a="1"/>
  <c r="H47" i="4" s="1"/>
  <c r="G48" i="4" a="1"/>
  <c r="G48" i="4" s="1"/>
  <c r="H48" i="4" s="1" a="1"/>
  <c r="H48" i="4" s="1"/>
  <c r="G49" i="4" a="1"/>
  <c r="G49" i="4" s="1"/>
  <c r="H49" i="4" s="1" a="1"/>
  <c r="H49" i="4" s="1"/>
  <c r="G50" i="4" a="1"/>
  <c r="G50" i="4" s="1"/>
  <c r="H50" i="4" s="1" a="1"/>
  <c r="H50" i="4" s="1"/>
  <c r="G51" i="4" a="1"/>
  <c r="G51" i="4" s="1"/>
  <c r="H51" i="4" s="1" a="1"/>
  <c r="H51" i="4" s="1"/>
  <c r="G52" i="4" a="1"/>
  <c r="G52" i="4"/>
  <c r="H52" i="4" s="1" a="1"/>
  <c r="H52" i="4" s="1"/>
  <c r="G53" i="4" a="1"/>
  <c r="G53" i="4" s="1"/>
  <c r="H53" i="4" s="1" a="1"/>
  <c r="H53" i="4" s="1"/>
  <c r="G54" i="4" a="1"/>
  <c r="G54" i="4" s="1"/>
  <c r="H54" i="4" s="1" a="1"/>
  <c r="H54" i="4" s="1"/>
  <c r="G55" i="4" a="1"/>
  <c r="G55" i="4" s="1"/>
  <c r="G56" i="4" a="1"/>
  <c r="G56" i="4"/>
  <c r="H56" i="4" s="1" a="1"/>
  <c r="H56" i="4" s="1"/>
  <c r="G57" i="4" a="1"/>
  <c r="G57" i="4" s="1"/>
  <c r="H57" i="4" s="1" a="1"/>
  <c r="H57" i="4" s="1"/>
  <c r="G58" i="4" a="1"/>
  <c r="G58" i="4" s="1"/>
  <c r="H58" i="4" s="1" a="1"/>
  <c r="H58" i="4" s="1"/>
  <c r="G59" i="4" a="1"/>
  <c r="G59" i="4" s="1"/>
  <c r="H59" i="4" s="1" a="1"/>
  <c r="H59" i="4" s="1"/>
  <c r="G60" i="4" a="1"/>
  <c r="G60" i="4" s="1"/>
  <c r="H60" i="4" s="1" a="1"/>
  <c r="H60" i="4" s="1"/>
  <c r="G61" i="4" a="1"/>
  <c r="G61" i="4"/>
  <c r="H61" i="4" s="1" a="1"/>
  <c r="H61" i="4" s="1"/>
  <c r="G62" i="4" a="1"/>
  <c r="G62" i="4" s="1"/>
  <c r="H62" i="4" s="1" a="1"/>
  <c r="H62" i="4" s="1"/>
  <c r="G63" i="4" a="1"/>
  <c r="G63" i="4" s="1"/>
  <c r="H63" i="4" s="1" a="1"/>
  <c r="H63" i="4" s="1"/>
  <c r="G64" i="4" a="1"/>
  <c r="G64" i="4" s="1"/>
  <c r="H64" i="4" s="1" a="1"/>
  <c r="H64" i="4" s="1"/>
  <c r="G65" i="4" a="1"/>
  <c r="G65" i="4"/>
  <c r="H65" i="4" s="1" a="1"/>
  <c r="H65" i="4" s="1"/>
  <c r="G66" i="4" a="1"/>
  <c r="G66" i="4" s="1"/>
  <c r="H66" i="4" s="1" a="1"/>
  <c r="H66" i="4" s="1"/>
  <c r="G67" i="4" a="1"/>
  <c r="G67" i="4" s="1"/>
  <c r="H67" i="4" s="1" a="1"/>
  <c r="H67" i="4" s="1"/>
  <c r="G68" i="4" a="1"/>
  <c r="G68" i="4" s="1"/>
  <c r="H68" i="4" s="1" a="1"/>
  <c r="H68" i="4" s="1"/>
  <c r="G69" i="4" a="1"/>
  <c r="G69" i="4" s="1"/>
  <c r="H69" i="4" s="1" a="1"/>
  <c r="H69" i="4" s="1"/>
  <c r="G70" i="4" a="1"/>
  <c r="G70" i="4" s="1"/>
  <c r="H70" i="4" s="1" a="1"/>
  <c r="H70" i="4" s="1"/>
  <c r="G71" i="4" a="1"/>
  <c r="G71" i="4" s="1"/>
  <c r="H71" i="4" s="1" a="1"/>
  <c r="H71" i="4" s="1"/>
  <c r="G72" i="4" a="1"/>
  <c r="G72" i="4" s="1"/>
  <c r="H72" i="4" s="1" a="1"/>
  <c r="H72" i="4" s="1"/>
  <c r="G73" i="4" a="1"/>
  <c r="G73" i="4" s="1"/>
  <c r="H73" i="4" s="1" a="1"/>
  <c r="H73" i="4" s="1"/>
  <c r="G74" i="4" a="1"/>
  <c r="G74" i="4" s="1"/>
  <c r="H74" i="4" s="1" a="1"/>
  <c r="H74" i="4" s="1"/>
  <c r="G75" i="4" a="1"/>
  <c r="G75" i="4" s="1"/>
  <c r="H75" i="4" s="1" a="1"/>
  <c r="H75" i="4" s="1"/>
  <c r="G76" i="4" a="1"/>
  <c r="G76" i="4"/>
  <c r="H76" i="4" s="1" a="1"/>
  <c r="H76" i="4" s="1"/>
  <c r="G77" i="4" a="1"/>
  <c r="G77" i="4" s="1"/>
  <c r="H77" i="4" s="1" a="1"/>
  <c r="H77" i="4" s="1"/>
  <c r="G78" i="4" a="1"/>
  <c r="G78" i="4" s="1"/>
  <c r="H78" i="4" s="1" a="1"/>
  <c r="H78" i="4" s="1"/>
  <c r="G79" i="4" a="1"/>
  <c r="G79" i="4" s="1"/>
  <c r="H79" i="4" s="1" a="1"/>
  <c r="H79" i="4" s="1"/>
  <c r="G80" i="4" a="1"/>
  <c r="G80" i="4" s="1"/>
  <c r="H80" i="4" s="1" a="1"/>
  <c r="H80" i="4" s="1"/>
  <c r="G81" i="4" a="1"/>
  <c r="G81" i="4"/>
  <c r="G82" i="4" a="1"/>
  <c r="G82" i="4" s="1"/>
  <c r="H82" i="4" s="1" a="1"/>
  <c r="H82" i="4" s="1"/>
  <c r="G83" i="4" a="1"/>
  <c r="G83" i="4" s="1"/>
  <c r="H83" i="4" s="1" a="1"/>
  <c r="H83" i="4" s="1"/>
  <c r="G84" i="4" a="1"/>
  <c r="G84" i="4"/>
  <c r="H84" i="4" s="1" a="1"/>
  <c r="H84" i="4" s="1"/>
  <c r="G85" i="4" a="1"/>
  <c r="G85" i="4" s="1"/>
  <c r="H85" i="4" s="1" a="1"/>
  <c r="H85" i="4" s="1"/>
  <c r="G86" i="4" a="1"/>
  <c r="G86" i="4" s="1"/>
  <c r="H86" i="4" s="1" a="1"/>
  <c r="H86" i="4" s="1"/>
  <c r="G87" i="4" a="1"/>
  <c r="G87" i="4" s="1"/>
  <c r="H87" i="4" s="1" a="1"/>
  <c r="H87" i="4" s="1"/>
  <c r="G88" i="4" a="1"/>
  <c r="G88" i="4" s="1"/>
  <c r="H88" i="4" s="1" a="1"/>
  <c r="H88" i="4" s="1"/>
  <c r="G89" i="4" a="1"/>
  <c r="G89" i="4" s="1"/>
  <c r="H89" i="4" s="1" a="1"/>
  <c r="H89" i="4" s="1"/>
  <c r="G90" i="4" a="1"/>
  <c r="G90" i="4" s="1"/>
  <c r="H90" i="4" s="1" a="1"/>
  <c r="H90" i="4" s="1"/>
  <c r="G91" i="4" a="1"/>
  <c r="G91" i="4" s="1"/>
  <c r="H91" i="4" s="1" a="1"/>
  <c r="H91" i="4" s="1"/>
  <c r="G92" i="4" a="1"/>
  <c r="G92" i="4" s="1"/>
  <c r="H92" i="4" s="1" a="1"/>
  <c r="H92" i="4" s="1"/>
  <c r="G93" i="4" a="1"/>
  <c r="G93" i="4"/>
  <c r="H93" i="4" s="1" a="1"/>
  <c r="H93" i="4" s="1"/>
  <c r="G94" i="4" a="1"/>
  <c r="G94" i="4" s="1"/>
  <c r="H94" i="4" s="1" a="1"/>
  <c r="H94" i="4" s="1"/>
  <c r="G95" i="4" a="1"/>
  <c r="G95" i="4" s="1"/>
  <c r="H95" i="4" s="1" a="1"/>
  <c r="H95" i="4" s="1"/>
  <c r="G96" i="4" a="1"/>
  <c r="G96" i="4" s="1"/>
  <c r="H96" i="4" s="1" a="1"/>
  <c r="H96" i="4" s="1"/>
  <c r="G97" i="4" a="1"/>
  <c r="G97" i="4" s="1"/>
  <c r="H97" i="4" s="1" a="1"/>
  <c r="H97" i="4" s="1"/>
  <c r="G98" i="4" a="1"/>
  <c r="G98" i="4" s="1"/>
  <c r="H98" i="4" s="1" a="1"/>
  <c r="H98" i="4" s="1"/>
  <c r="H2" i="4" l="1"/>
  <c r="I22" i="3"/>
  <c r="I25" i="3"/>
  <c r="I24" i="3" s="1"/>
  <c r="H24" i="3"/>
  <c r="I23" i="3"/>
  <c r="H21" i="3"/>
  <c r="I21" i="3" l="1"/>
  <c r="I42" i="3" s="1"/>
  <c r="I73" i="3" l="1"/>
  <c r="I72" i="3"/>
  <c r="I71" i="3"/>
  <c r="I70" i="3"/>
  <c r="I69" i="3"/>
  <c r="I68" i="3" s="1"/>
  <c r="I67" i="3"/>
  <c r="I66" i="3"/>
  <c r="I65" i="3"/>
  <c r="I63" i="3"/>
  <c r="I62" i="3"/>
  <c r="I61" i="3" s="1"/>
  <c r="I60" i="3"/>
  <c r="I59" i="3"/>
  <c r="I54" i="3"/>
  <c r="I53" i="3"/>
  <c r="I52" i="3"/>
  <c r="I51" i="3"/>
  <c r="I50" i="3"/>
  <c r="I49" i="3"/>
  <c r="I48" i="3"/>
  <c r="I47" i="3"/>
  <c r="I46" i="3"/>
  <c r="I45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E3" i="3" a="1"/>
  <c r="E3" i="3" s="1"/>
  <c r="I64" i="3" l="1"/>
  <c r="I55" i="3"/>
  <c r="I22" i="5"/>
  <c r="I10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tc={F029701B-2C70-4CCC-BFEA-4AECD08D0D3E}</author>
    <author>tc={8FE27404-A291-4022-A47B-69C35F7AC9F6}</author>
    <author>tc={EEFE30A5-875F-4C50-AF89-3A8B543AA70A}</author>
    <author>tc={4AA03B49-EF90-4754-872B-D50DE4E9CF2F}</author>
    <author>tc={C2BA1BBF-759A-4DE5-8976-27D3F322B8CB}</author>
    <author>tc={249BD7D1-3D82-4771-A469-DAAC35A04176}</author>
    <author>tc={A296FC43-58D7-4AA1-8ED0-BDB6E320FB0C}</author>
    <author>tc={E5A7CDA3-CC4E-4A21-8711-773543C16A5E}</author>
    <author>tc={AF8D25CA-B28F-4509-A45A-CBC4506F79F8}</author>
    <author>tc={233B485E-93B5-4F90-97E6-473EFB81D3A3}</author>
    <author>tc={DB0432E4-6790-4AD0-A760-FED18E6D81D8}</author>
    <author>tc={D29A2279-6801-4E8D-908F-DD123640B520}</author>
  </authors>
  <commentList>
    <comment ref="F9" authorId="0" shapeId="0" xr:uid="{F029701B-2C70-4CCC-BFEA-4AECD08D0D3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9" authorId="1" shapeId="0" xr:uid="{8FE27404-A291-4022-A47B-69C35F7AC9F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F12" authorId="2" shapeId="0" xr:uid="{EEFE30A5-875F-4C50-AF89-3A8B543AA70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12" authorId="3" shapeId="0" xr:uid="{4AA03B49-EF90-4754-872B-D50DE4E9CF2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F15" authorId="4" shapeId="0" xr:uid="{C2BA1BBF-759A-4DE5-8976-27D3F322B8C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15" authorId="5" shapeId="0" xr:uid="{249BD7D1-3D82-4771-A469-DAAC35A0417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F21" authorId="6" shapeId="0" xr:uid="{A296FC43-58D7-4AA1-8ED0-BDB6E320FB0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21" authorId="7" shapeId="0" xr:uid="{E5A7CDA3-CC4E-4A21-8711-773543C16A5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F24" authorId="8" shapeId="0" xr:uid="{AF8D25CA-B28F-4509-A45A-CBC4506F79F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24" authorId="9" shapeId="0" xr:uid="{233B485E-93B5-4F90-97E6-473EFB81D3A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F27" authorId="10" shapeId="0" xr:uid="{DB0432E4-6790-4AD0-A760-FED18E6D81D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27" authorId="11" shapeId="0" xr:uid="{D29A2279-6801-4E8D-908F-DD123640B52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tc={D3E61CF7-F99C-4790-A829-88B14C2E81FE}</author>
    <author>tc={A7A3E32F-86CA-485D-835C-2E45E9B51D1D}</author>
    <author>tc={3629DEA7-5A3C-4BE9-951B-22D40ECD6446}</author>
    <author>tc={48CF053C-E576-409A-A259-BD196B1CEA51}</author>
    <author>tc={0E6FC98F-6E97-4A8C-BEF9-767069E26435}</author>
    <author>tc={3FF55994-6BEF-48DB-BC05-815857A61C71}</author>
    <author>tc={1857B972-E45B-4D96-8B92-C73B765D0E9B}</author>
    <author>tc={91C9605D-2CD9-4649-8C8B-4A2AC1AA6D60}</author>
    <author>tc={3167711A-0C89-4B51-94CE-E617532F6C83}</author>
    <author>tc={B6440475-6F00-4DED-A9E7-4A210DFE1E18}</author>
    <author>tc={D2108D5F-9068-40B7-8EA8-D89923BD0C65}</author>
    <author>tc={F4AA4DAA-0730-4B09-B7F6-723137C9710B}</author>
    <author>tc={BF7A9628-DCDA-44D0-B759-002424FA4853}</author>
    <author>tc={8E49FE63-79B3-48B2-92B3-8B65241822E9}</author>
    <author>tc={9C7EA653-772C-494E-86E0-0FF949A2930E}</author>
    <author>tc={889B39C3-3CF9-4820-87F5-124FF351F993}</author>
  </authors>
  <commentList>
    <comment ref="F20" authorId="0" shapeId="0" xr:uid="{D3E61CF7-F99C-4790-A829-88B14C2E81F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20" authorId="1" shapeId="0" xr:uid="{A7A3E32F-86CA-485D-835C-2E45E9B51D1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B22" authorId="2" shapeId="0" xr:uid="{3629DEA7-5A3C-4BE9-951B-22D40ECD644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článku evidovaného ve WoS zařazeného do Q2 dle IF u habilitačního řízení nahrazuje článek v Q1 WoS dle IF</t>
      </text>
    </comment>
    <comment ref="B23" authorId="3" shapeId="0" xr:uid="{48CF053C-E576-409A-A259-BD196B1CEA5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článku evidovaného ve WoS zařazeného do Q2 dle IF u habilitačního řízení nahrazuje článek v Q1 WoS dle IF</t>
      </text>
    </comment>
    <comment ref="B25" authorId="4" shapeId="0" xr:uid="{0E6FC98F-6E97-4A8C-BEF9-767069E2643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článku evidovaného ve WoS zařazeného do Q2 dle IF u habilitačního řízení nahrazuje článek v Q1 WoS dle IF</t>
      </text>
    </comment>
    <comment ref="B26" authorId="5" shapeId="0" xr:uid="{3FF55994-6BEF-48DB-BC05-815857A61C7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článku evidovaného ve WoS zařazeného do Q2 dle IF u habilitačního řízení nahrazuje článek v Q1 WoS dle IF</t>
      </text>
    </comment>
    <comment ref="B27" authorId="6" shapeId="0" xr:uid="{1857B972-E45B-4D96-8B92-C73B765D0E9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 světové jazyky se považuje angličtina, arabština, čínština, francouzština, němčina, ruština a španělština.</t>
      </text>
    </comment>
    <comment ref="B29" authorId="7" shapeId="0" xr:uid="{91C9605D-2CD9-4649-8C8B-4A2AC1AA6D60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 světové jazyky se považuje angličtina, arabština, čínština, francouzština, němčina, ruština a španělština.
</t>
      </text>
    </comment>
    <comment ref="B34" authorId="8" shapeId="0" xr:uid="{3167711A-0C89-4B51-94CE-E617532F6C8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tuzemského grantu lze nahradit zahraničním grantem nebo ERC grantem.</t>
      </text>
    </comment>
    <comment ref="B38" authorId="9" shapeId="0" xr:uid="{B6440475-6F00-4DED-A9E7-4A210DFE1E18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 světové jazyky se považuje angličtina, arabština, čínština, francouzština, němčina, ruština a španělština.
</t>
      </text>
    </comment>
    <comment ref="F44" authorId="10" shapeId="0" xr:uid="{D2108D5F-9068-40B7-8EA8-D89923BD0C6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44" authorId="11" shapeId="0" xr:uid="{F4AA4DAA-0730-4B09-B7F6-723137C9710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B48" authorId="12" shapeId="0" xr:uid="{BF7A9628-DCDA-44D0-B759-002424FA485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VŠ skripta, učebnice včetně elektronické podoby e-learningu lze nahradit odbornou knihou (monografií)</t>
      </text>
    </comment>
    <comment ref="B51" authorId="13" shapeId="0" xr:uid="{8E49FE63-79B3-48B2-92B3-8B65241822E9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 světové jazyky se považuje angličtina, arabština, čínština, francouzština, němčina, ruština a španělština.
</t>
      </text>
    </comment>
    <comment ref="F57" authorId="14" shapeId="0" xr:uid="{9C7EA653-772C-494E-86E0-0FF949A2930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57" authorId="15" shapeId="0" xr:uid="{889B39C3-3CF9-4820-87F5-124FF351F99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<sst xmlns="http://schemas.openxmlformats.org/spreadsheetml/2006/main" count="203" uniqueCount="141">
  <si>
    <t>- výběr</t>
  </si>
  <si>
    <t>FAPPZ</t>
  </si>
  <si>
    <t>Fakulta agrobiologie, potravinových a přírodních zdrojů</t>
  </si>
  <si>
    <t>Agroekologie</t>
  </si>
  <si>
    <t>první</t>
  </si>
  <si>
    <t>Q1</t>
  </si>
  <si>
    <t>FLD</t>
  </si>
  <si>
    <t>Fakulta lesnická a dřevařská</t>
  </si>
  <si>
    <t>Agrochemie a výživa rostlin</t>
  </si>
  <si>
    <t>druhý</t>
  </si>
  <si>
    <t>Q2</t>
  </si>
  <si>
    <t>FTZ</t>
  </si>
  <si>
    <t>Fakulta tropického zemědělství</t>
  </si>
  <si>
    <t>Aplikovaná a krajinná ekologie</t>
  </si>
  <si>
    <t>třetí</t>
  </si>
  <si>
    <t>Q3</t>
  </si>
  <si>
    <t>FŽP</t>
  </si>
  <si>
    <t>Fakulta životního prostředí</t>
  </si>
  <si>
    <t>Aplikovaná mikrobiologie</t>
  </si>
  <si>
    <t>čtvrtý</t>
  </si>
  <si>
    <t>Q4</t>
  </si>
  <si>
    <t>PEF</t>
  </si>
  <si>
    <t>Provozně ekonomická fakulta</t>
  </si>
  <si>
    <t>Aplikovaná zoologie</t>
  </si>
  <si>
    <t>pátý a další</t>
  </si>
  <si>
    <t>bez IF (světový)</t>
  </si>
  <si>
    <t>TF</t>
  </si>
  <si>
    <t>Technická fakulta</t>
  </si>
  <si>
    <t>Biologie lesa</t>
  </si>
  <si>
    <t>korespondenční</t>
  </si>
  <si>
    <t>bez IF (ostatní)</t>
  </si>
  <si>
    <t>Ekologie</t>
  </si>
  <si>
    <t>Ekonomika a řízení lesnictví a zpracování dřeva</t>
  </si>
  <si>
    <t>Energetika</t>
  </si>
  <si>
    <t>Environmentální vědy o Zemi</t>
  </si>
  <si>
    <t>Hospodářská úprava lesa</t>
  </si>
  <si>
    <t>Management</t>
  </si>
  <si>
    <t>Ochrana lesů a myslivost</t>
  </si>
  <si>
    <t>Ochrana rostlin</t>
  </si>
  <si>
    <t>Pedologie</t>
  </si>
  <si>
    <t>Pěstování lesa</t>
  </si>
  <si>
    <t>Podniková a odvětvová ekonomika</t>
  </si>
  <si>
    <t>Potraviny a výživa člověka</t>
  </si>
  <si>
    <t>Regionální a sociální rozvoj</t>
  </si>
  <si>
    <t>Rostlinná produkce</t>
  </si>
  <si>
    <t>Systémové inženýrství a informatika</t>
  </si>
  <si>
    <t>Technika a mechanizace zemědělství</t>
  </si>
  <si>
    <t>Technika a technologie zpracování zemědělských materiálů a produktů</t>
  </si>
  <si>
    <t>Tropické zemědělství a tropická ekologie</t>
  </si>
  <si>
    <t>Vědy o zvířatech</t>
  </si>
  <si>
    <t>Zahradnictví</t>
  </si>
  <si>
    <t>Zemědělská chemie a kvalita produkce</t>
  </si>
  <si>
    <t>Zootechnika</t>
  </si>
  <si>
    <t>Fakulta zkratka</t>
  </si>
  <si>
    <t>Fakulta název</t>
  </si>
  <si>
    <t>Název oboru habilitace</t>
  </si>
  <si>
    <t>Jméno uchazeče</t>
  </si>
  <si>
    <t>Kritéria pro jmenování docentem</t>
  </si>
  <si>
    <t>A - tvůrčí činnost</t>
  </si>
  <si>
    <t>Body jednotka</t>
  </si>
  <si>
    <t>Min bodů</t>
  </si>
  <si>
    <t>Jednotek</t>
  </si>
  <si>
    <t>Počet bodů</t>
  </si>
  <si>
    <t>A - Min</t>
  </si>
  <si>
    <t>B - pedagogická a popularizační činnost</t>
  </si>
  <si>
    <t>B - Min</t>
  </si>
  <si>
    <t>C - uznání odbornou komunitou</t>
  </si>
  <si>
    <t>C - Min</t>
  </si>
  <si>
    <t>Kritéria pro jmenování profesorem</t>
  </si>
  <si>
    <t>Rok</t>
  </si>
  <si>
    <t>Název článku</t>
  </si>
  <si>
    <t>Časopis, číslo, strany</t>
  </si>
  <si>
    <t>Autoři</t>
  </si>
  <si>
    <t>Pozice autora</t>
  </si>
  <si>
    <t>JRC Category</t>
  </si>
  <si>
    <t>Body</t>
  </si>
  <si>
    <t>Seznam povinných příloh</t>
  </si>
  <si>
    <t>Životopis</t>
  </si>
  <si>
    <t>Doklady o dosaženém vysokoškolském vzdělání a získaných titulech</t>
  </si>
  <si>
    <t>Doklady osvědčující pedagogickou praxi</t>
  </si>
  <si>
    <t>Tabulka kvalifikovaných kritérií</t>
  </si>
  <si>
    <t>A</t>
  </si>
  <si>
    <t>B</t>
  </si>
  <si>
    <t>C</t>
  </si>
  <si>
    <t>Seznam vědeckých a odborných prací</t>
  </si>
  <si>
    <t>Přehled absolvovaných vědeckých a odborných stáží</t>
  </si>
  <si>
    <t>Další doklady osvědčující vědeckou kvalifikaci uchazeče</t>
  </si>
  <si>
    <t>Článek ve WoS zařazený do Q1 nebo Q2</t>
  </si>
  <si>
    <t>Článek ve WoS zařazený do Q1 dle IF</t>
  </si>
  <si>
    <t>Článek ve WoS zařazený do Q2 dle IF</t>
  </si>
  <si>
    <t>Článek ve WoS zařazený do Q3 a Q4 dle IF</t>
  </si>
  <si>
    <t>Článek ve WoS zařazený do Q3 dle IF</t>
  </si>
  <si>
    <t>Článek ve WoS zařazený do Q4 dle IF</t>
  </si>
  <si>
    <t>Článek v rec. Vědeckém časopise bez IF (světový jazyk)</t>
  </si>
  <si>
    <t>Článek v rec. Vědeckém časopise bez IF (ostatní jazyky)</t>
  </si>
  <si>
    <t>Příspěvek na mezinárodní konferenci (světový jazyk)</t>
  </si>
  <si>
    <t>Patent ČR</t>
  </si>
  <si>
    <t>Patent EU, emzinárodní patent</t>
  </si>
  <si>
    <t>ERC grant</t>
  </si>
  <si>
    <t>Udělený grant zahraniční</t>
  </si>
  <si>
    <t>Udělený grant tuzemský</t>
  </si>
  <si>
    <t>Smluvní výzkum</t>
  </si>
  <si>
    <t>Další hodnocené tvůrčí aktivity kat. A</t>
  </si>
  <si>
    <t>Další hodnocené tvůrčí aktivity kat. B</t>
  </si>
  <si>
    <t>Odborná kniha (monografie) - světový jazyk</t>
  </si>
  <si>
    <t>Odborná kniha (monografie) - ostatní jazyky</t>
  </si>
  <si>
    <t>H-index dle WoS</t>
  </si>
  <si>
    <t>Citace - Citation Report</t>
  </si>
  <si>
    <t>Projekt pro mezinátrodní spolupráci ve vzdělávání</t>
  </si>
  <si>
    <t>Garant studijního programu</t>
  </si>
  <si>
    <t>Garant studijního předmětu</t>
  </si>
  <si>
    <t>VŠ skriptum, učebnice včetně elektronické podoby a e-learningu</t>
  </si>
  <si>
    <t>Kapitola v knize</t>
  </si>
  <si>
    <t>Popularizační článek a jiný popularizační výstup</t>
  </si>
  <si>
    <t>Výuka v zahraničí ve světovém jazyce (před., cv.)</t>
  </si>
  <si>
    <t>Výuka na VŠ (za semestr)</t>
  </si>
  <si>
    <t>Vedoucí úspěšně obhájené bakalářské, diplomové práce</t>
  </si>
  <si>
    <t>Školitel absolventa DSP</t>
  </si>
  <si>
    <t>Česká vědecká komise, společnost</t>
  </si>
  <si>
    <t>3/5</t>
  </si>
  <si>
    <t>Česká vědecká komise, společnost (člen)</t>
  </si>
  <si>
    <t>3</t>
  </si>
  <si>
    <t>Česká vědecká komise, společnost (předseda)</t>
  </si>
  <si>
    <t>5</t>
  </si>
  <si>
    <t>Mezinárodní vědecká komise, společnost</t>
  </si>
  <si>
    <t>5/8</t>
  </si>
  <si>
    <t>Mezinárodní vědecká komise, společnost (člen)</t>
  </si>
  <si>
    <t>Mezinárodní vědecká komise, společnost (předseda)</t>
  </si>
  <si>
    <t>8</t>
  </si>
  <si>
    <t>Grantová komise externí grantové agentury</t>
  </si>
  <si>
    <t>Grantová komise externí grantové agentury (člen)</t>
  </si>
  <si>
    <t>Grantová komise externí grantové agentury (předseda)</t>
  </si>
  <si>
    <t>Redakční rada vědeckého časopisu ve světovém jazyce</t>
  </si>
  <si>
    <t>Oborová rada DSP</t>
  </si>
  <si>
    <t>Oborová rada DSP (člen)</t>
  </si>
  <si>
    <t>Oborová rada DSP (předseda)</t>
  </si>
  <si>
    <t>Vědecká rada</t>
  </si>
  <si>
    <t>Expert mezinárodní organizace</t>
  </si>
  <si>
    <t>Vyzvané přednášky ve světovém jazyce</t>
  </si>
  <si>
    <t>Název oboru řízení</t>
  </si>
  <si>
    <t>Návrh na zahájení řízení ke jmenování profesorem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</si>
</sst>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0" tint="-0.499984740745262"/>
      <name val="Aptos Narrow"/>
      <family val="2"/>
      <scheme val="minor"/>
    </font>
    <font>
      <b/>
      <i/>
      <sz val="11"/>
      <color theme="0" tint="-0.49998474074526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"/>
      <name val="Aptos Narrow"/>
      <family val="2"/>
      <scheme val="minor"/>
    </font>
    <font>
      <i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0" borderId="0" xfId="0" applyFont="1"/>
    <xf numFmtId="0" fontId="9" fillId="0" borderId="36" xfId="0" applyFont="1" applyBorder="1" applyAlignment="1">
      <alignment horizontal="center" vertical="center" wrapText="1"/>
    </xf>
    <xf numFmtId="2" fontId="9" fillId="0" borderId="36" xfId="0" applyNumberFormat="1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 applyProtection="1">
      <alignment vertical="center" wrapText="1"/>
      <protection locked="0"/>
    </xf>
    <xf numFmtId="0" fontId="11" fillId="0" borderId="38" xfId="0" applyFont="1" applyBorder="1" applyAlignment="1" applyProtection="1">
      <alignment vertical="center" wrapText="1"/>
      <protection locked="0"/>
    </xf>
    <xf numFmtId="0" fontId="12" fillId="0" borderId="0" xfId="0" applyFont="1"/>
    <xf numFmtId="0" fontId="6" fillId="0" borderId="0" xfId="0" applyFont="1" applyAlignment="1">
      <alignment wrapText="1"/>
    </xf>
    <xf numFmtId="0" fontId="9" fillId="0" borderId="39" xfId="0" applyFont="1" applyBorder="1" applyAlignment="1">
      <alignment horizontal="center" vertical="center" wrapText="1"/>
    </xf>
    <xf numFmtId="0" fontId="3" fillId="0" borderId="41" xfId="0" applyFont="1" applyBorder="1"/>
    <xf numFmtId="0" fontId="4" fillId="0" borderId="43" xfId="0" applyFont="1" applyBorder="1"/>
    <xf numFmtId="0" fontId="4" fillId="0" borderId="46" xfId="0" applyFont="1" applyBorder="1"/>
    <xf numFmtId="0" fontId="11" fillId="2" borderId="38" xfId="0" applyFont="1" applyFill="1" applyBorder="1" applyAlignment="1" applyProtection="1">
      <alignment vertical="center" wrapText="1"/>
      <protection locked="0"/>
    </xf>
    <xf numFmtId="2" fontId="10" fillId="2" borderId="38" xfId="0" applyNumberFormat="1" applyFont="1" applyFill="1" applyBorder="1" applyAlignment="1" applyProtection="1">
      <alignment vertical="center" wrapText="1"/>
      <protection hidden="1"/>
    </xf>
    <xf numFmtId="0" fontId="2" fillId="2" borderId="1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49" fontId="11" fillId="2" borderId="9" xfId="0" applyNumberFormat="1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1" fillId="2" borderId="7" xfId="0" applyFont="1" applyFill="1" applyBorder="1"/>
    <xf numFmtId="49" fontId="5" fillId="2" borderId="8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2" fontId="6" fillId="0" borderId="0" xfId="0" applyNumberFormat="1" applyFont="1"/>
    <xf numFmtId="0" fontId="13" fillId="2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49" fontId="0" fillId="0" borderId="0" xfId="0" applyNumberFormat="1"/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1" xfId="0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0" xfId="0" applyBorder="1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</cellXfs>
  <cellStyles count="1">
    <cellStyle name="Normální" xfId="0" builtinId="0"/>
  </cellStyles>
  <dxfs count="54"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fgColor auto="1"/>
          <bgColor rgb="FF413C91"/>
        </patternFill>
      </fill>
    </dxf>
    <dxf>
      <font>
        <color theme="0"/>
      </font>
      <fill>
        <patternFill>
          <fgColor auto="1"/>
          <bgColor rgb="FFC80C0F"/>
        </patternFill>
      </fill>
    </dxf>
    <dxf>
      <font>
        <color theme="0"/>
      </font>
      <fill>
        <patternFill>
          <fgColor auto="1"/>
          <bgColor rgb="FF00AAA0"/>
        </patternFill>
      </fill>
    </dxf>
    <dxf>
      <font>
        <color theme="0"/>
      </font>
      <fill>
        <patternFill>
          <fgColor auto="1"/>
          <bgColor rgb="FF289B37"/>
        </patternFill>
      </fill>
    </dxf>
    <dxf>
      <font>
        <color theme="0"/>
      </font>
      <fill>
        <patternFill>
          <fgColor auto="1"/>
          <bgColor rgb="FFEB6408"/>
        </patternFill>
      </fill>
    </dxf>
    <dxf>
      <font>
        <color theme="0"/>
      </font>
      <fill>
        <patternFill>
          <fgColor auto="1"/>
          <bgColor rgb="FFF7A000"/>
        </patternFill>
      </fill>
    </dxf>
    <dxf>
      <font>
        <color theme="0"/>
      </font>
      <fill>
        <patternFill>
          <bgColor rgb="FF413C91"/>
        </patternFill>
      </fill>
    </dxf>
    <dxf>
      <font>
        <color theme="0"/>
      </font>
      <fill>
        <patternFill>
          <bgColor rgb="FFC80C0F"/>
        </patternFill>
      </fill>
    </dxf>
    <dxf>
      <font>
        <color theme="0"/>
      </font>
      <fill>
        <patternFill>
          <bgColor rgb="FF00AAA0"/>
        </patternFill>
      </fill>
    </dxf>
    <dxf>
      <font>
        <color theme="0"/>
      </font>
      <fill>
        <patternFill>
          <bgColor rgb="FF289B37"/>
        </patternFill>
      </fill>
    </dxf>
    <dxf>
      <font>
        <color theme="0"/>
      </font>
      <fill>
        <patternFill>
          <bgColor rgb="FFEB6408"/>
        </patternFill>
      </fill>
    </dxf>
    <dxf>
      <font>
        <color theme="0"/>
      </font>
      <fill>
        <patternFill>
          <bgColor rgb="FFF7A000"/>
        </patternFill>
      </fill>
    </dxf>
    <dxf>
      <font>
        <b/>
        <i val="0"/>
        <color theme="0"/>
      </font>
      <fill>
        <patternFill>
          <bgColor rgb="FF413C91"/>
        </patternFill>
      </fill>
    </dxf>
    <dxf>
      <font>
        <b/>
        <i val="0"/>
        <color theme="0"/>
      </font>
      <fill>
        <patternFill>
          <fgColor auto="1"/>
          <bgColor rgb="FFC80C0F"/>
        </patternFill>
      </fill>
    </dxf>
    <dxf>
      <font>
        <b/>
        <i val="0"/>
        <color theme="0"/>
      </font>
      <fill>
        <patternFill>
          <fgColor auto="1"/>
          <bgColor rgb="FF00AAA0"/>
        </patternFill>
      </fill>
    </dxf>
    <dxf>
      <font>
        <b/>
        <i val="0"/>
        <color theme="0"/>
      </font>
      <fill>
        <patternFill>
          <fgColor auto="1"/>
          <bgColor rgb="FF289B37"/>
        </patternFill>
      </fill>
    </dxf>
    <dxf>
      <font>
        <b/>
        <i val="0"/>
        <color theme="0"/>
      </font>
      <fill>
        <patternFill>
          <fgColor auto="1"/>
          <bgColor rgb="FFEB6408"/>
        </patternFill>
      </fill>
    </dxf>
    <dxf>
      <font>
        <b/>
        <i val="0"/>
        <color theme="0"/>
      </font>
      <fill>
        <patternFill>
          <bgColor rgb="FFF7A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fgColor auto="1"/>
          <bgColor rgb="FF413C91"/>
        </patternFill>
      </fill>
    </dxf>
    <dxf>
      <font>
        <color theme="0"/>
      </font>
      <fill>
        <patternFill>
          <fgColor auto="1"/>
          <bgColor rgb="FFC80C0F"/>
        </patternFill>
      </fill>
    </dxf>
    <dxf>
      <font>
        <color theme="0"/>
      </font>
      <fill>
        <patternFill>
          <fgColor auto="1"/>
          <bgColor rgb="FF00AAA0"/>
        </patternFill>
      </fill>
    </dxf>
    <dxf>
      <font>
        <color theme="0"/>
      </font>
      <fill>
        <patternFill>
          <fgColor auto="1"/>
          <bgColor rgb="FF289B37"/>
        </patternFill>
      </fill>
    </dxf>
    <dxf>
      <font>
        <color theme="0"/>
      </font>
      <fill>
        <patternFill>
          <fgColor auto="1"/>
          <bgColor rgb="FFEB6408"/>
        </patternFill>
      </fill>
    </dxf>
    <dxf>
      <font>
        <color theme="0"/>
      </font>
      <fill>
        <patternFill>
          <fgColor auto="1"/>
          <bgColor rgb="FFF7A000"/>
        </patternFill>
      </fill>
    </dxf>
    <dxf>
      <font>
        <color theme="0"/>
      </font>
      <fill>
        <patternFill>
          <bgColor rgb="FF413C91"/>
        </patternFill>
      </fill>
    </dxf>
    <dxf>
      <font>
        <color theme="0"/>
      </font>
      <fill>
        <patternFill>
          <bgColor rgb="FFC80C0F"/>
        </patternFill>
      </fill>
    </dxf>
    <dxf>
      <font>
        <color theme="0"/>
      </font>
      <fill>
        <patternFill>
          <bgColor rgb="FF00AAA0"/>
        </patternFill>
      </fill>
    </dxf>
    <dxf>
      <font>
        <color theme="0"/>
      </font>
      <fill>
        <patternFill>
          <bgColor rgb="FF289B37"/>
        </patternFill>
      </fill>
    </dxf>
    <dxf>
      <font>
        <color theme="0"/>
      </font>
      <fill>
        <patternFill>
          <bgColor rgb="FFEB6408"/>
        </patternFill>
      </fill>
    </dxf>
    <dxf>
      <font>
        <color theme="0"/>
      </font>
      <fill>
        <patternFill>
          <bgColor rgb="FFF7A000"/>
        </patternFill>
      </fill>
    </dxf>
  </dxfs>
  <tableStyles count="0" defaultTableStyle="TableStyleMedium2" defaultPivotStyle="PivotStyleLight16"/>
  <colors>
    <mruColors>
      <color rgb="FFF7A000"/>
      <color rgb="FFEB6408"/>
      <color rgb="FF289B37"/>
      <color rgb="FF00AAA0"/>
      <color rgb="FFC80C0F"/>
      <color rgb="FF413C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ková Lenka" id="{5E52E94B-1FED-4C5D-BCB9-A09413CC1DB6}" userId="S::mikoval@rektorat.czu.cz::4bdb7126-3c2c-4e64-bb77-16e37c47a108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9" dT="2024-06-06T05:47:52.28" personId="{5E52E94B-1FED-4C5D-BCB9-A09413CC1DB6}" id="{F029701B-2C70-4CCC-BFEA-4AECD08D0D3E}">
    <text>Maximální bodová hodnota</text>
  </threadedComment>
  <threadedComment ref="G9" dT="2024-06-06T05:48:01.81" personId="{5E52E94B-1FED-4C5D-BCB9-A09413CC1DB6}" id="{8FE27404-A291-4022-A47B-69C35F7AC9F6}">
    <text>Minimum</text>
  </threadedComment>
  <threadedComment ref="F12" dT="2024-06-06T05:47:52.28" personId="{5E52E94B-1FED-4C5D-BCB9-A09413CC1DB6}" id="{EEFE30A5-875F-4C50-AF89-3A8B543AA70A}">
    <text>Maximální bodová hodnota</text>
  </threadedComment>
  <threadedComment ref="G12" dT="2024-06-06T05:48:01.81" personId="{5E52E94B-1FED-4C5D-BCB9-A09413CC1DB6}" id="{4AA03B49-EF90-4754-872B-D50DE4E9CF2F}">
    <text>Minimum</text>
  </threadedComment>
  <threadedComment ref="F15" dT="2024-06-06T05:47:52.28" personId="{5E52E94B-1FED-4C5D-BCB9-A09413CC1DB6}" id="{C2BA1BBF-759A-4DE5-8976-27D3F322B8CB}">
    <text>Maximální bodová hodnota</text>
  </threadedComment>
  <threadedComment ref="G15" dT="2024-06-06T05:48:01.81" personId="{5E52E94B-1FED-4C5D-BCB9-A09413CC1DB6}" id="{249BD7D1-3D82-4771-A469-DAAC35A04176}">
    <text>Minimum</text>
  </threadedComment>
  <threadedComment ref="F21" dT="2024-06-06T05:47:52.28" personId="{5E52E94B-1FED-4C5D-BCB9-A09413CC1DB6}" id="{A296FC43-58D7-4AA1-8ED0-BDB6E320FB0C}">
    <text>Maximální bodová hodnota</text>
  </threadedComment>
  <threadedComment ref="G21" dT="2024-06-06T05:48:01.81" personId="{5E52E94B-1FED-4C5D-BCB9-A09413CC1DB6}" id="{E5A7CDA3-CC4E-4A21-8711-773543C16A5E}">
    <text>Minimum</text>
  </threadedComment>
  <threadedComment ref="F24" dT="2024-06-06T05:47:52.28" personId="{5E52E94B-1FED-4C5D-BCB9-A09413CC1DB6}" id="{AF8D25CA-B28F-4509-A45A-CBC4506F79F8}">
    <text>Maximální bodová hodnota</text>
  </threadedComment>
  <threadedComment ref="G24" dT="2024-06-06T05:48:01.81" personId="{5E52E94B-1FED-4C5D-BCB9-A09413CC1DB6}" id="{233B485E-93B5-4F90-97E6-473EFB81D3A3}">
    <text>Minimum</text>
  </threadedComment>
  <threadedComment ref="F27" dT="2024-06-06T05:47:52.28" personId="{5E52E94B-1FED-4C5D-BCB9-A09413CC1DB6}" id="{DB0432E4-6790-4AD0-A760-FED18E6D81D8}">
    <text>Maximální bodová hodnota</text>
  </threadedComment>
  <threadedComment ref="G27" dT="2024-06-06T05:48:01.81" personId="{5E52E94B-1FED-4C5D-BCB9-A09413CC1DB6}" id="{D29A2279-6801-4E8D-908F-DD123640B520}">
    <text>Minimum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20" dT="2024-06-06T05:47:52.28" personId="{5E52E94B-1FED-4C5D-BCB9-A09413CC1DB6}" id="{D3E61CF7-F99C-4790-A829-88B14C2E81FE}">
    <text>Maximální bodová hodnota</text>
  </threadedComment>
  <threadedComment ref="G20" dT="2024-06-06T05:48:01.81" personId="{5E52E94B-1FED-4C5D-BCB9-A09413CC1DB6}" id="{A7A3E32F-86CA-485D-835C-2E45E9B51D1D}">
    <text>Minimum</text>
  </threadedComment>
  <threadedComment ref="B22" dT="2024-06-06T05:50:07.80" personId="{5E52E94B-1FED-4C5D-BCB9-A09413CC1DB6}" id="{3629DEA7-5A3C-4BE9-951B-22D40ECD6446}">
    <text>Povinnost článku evidovaného ve WoS zařazeného do Q2 dle IF u habilitačního řízení nahrazuje článek v Q1 WoS dle IF</text>
  </threadedComment>
  <threadedComment ref="B23" dT="2024-06-06T05:50:07.80" personId="{5E52E94B-1FED-4C5D-BCB9-A09413CC1DB6}" id="{48CF053C-E576-409A-A259-BD196B1CEA51}">
    <text>Povinnost článku evidovaného ve WoS zařazeného do Q2 dle IF u habilitačního řízení nahrazuje článek v Q1 WoS dle IF</text>
  </threadedComment>
  <threadedComment ref="B25" dT="2024-06-06T05:50:07.80" personId="{5E52E94B-1FED-4C5D-BCB9-A09413CC1DB6}" id="{0E6FC98F-6E97-4A8C-BEF9-767069E26435}">
    <text>Povinnost článku evidovaného ve WoS zařazeného do Q2 dle IF u habilitačního řízení nahrazuje článek v Q1 WoS dle IF</text>
  </threadedComment>
  <threadedComment ref="B26" dT="2024-06-06T05:50:07.80" personId="{5E52E94B-1FED-4C5D-BCB9-A09413CC1DB6}" id="{3FF55994-6BEF-48DB-BC05-815857A61C71}">
    <text>Povinnost článku evidovaného ve WoS zařazeného do Q2 dle IF u habilitačního řízení nahrazuje článek v Q1 WoS dle IF</text>
  </threadedComment>
  <threadedComment ref="B27" dT="2024-06-06T06:03:05.04" personId="{5E52E94B-1FED-4C5D-BCB9-A09413CC1DB6}" id="{1857B972-E45B-4D96-8B92-C73B765D0E9B}">
    <text>Za světové jazyky se považuje angličtina, arabština, čínština, francouzština, němčina, ruština a španělština.</text>
  </threadedComment>
  <threadedComment ref="B29" dT="2024-06-06T06:03:10.17" personId="{5E52E94B-1FED-4C5D-BCB9-A09413CC1DB6}" id="{91C9605D-2CD9-4649-8C8B-4A2AC1AA6D60}">
    <text xml:space="preserve">Za světové jazyky se považuje angličtina, arabština, čínština, francouzština, němčina, ruština a španělština.
</text>
  </threadedComment>
  <threadedComment ref="B34" dT="2024-06-06T05:55:24.90" personId="{5E52E94B-1FED-4C5D-BCB9-A09413CC1DB6}" id="{3167711A-0C89-4B51-94CE-E617532F6C83}">
    <text>Povinnost tuzemského grantu lze nahradit zahraničním grantem nebo ERC grantem.</text>
  </threadedComment>
  <threadedComment ref="B38" dT="2024-06-06T06:03:16.01" personId="{5E52E94B-1FED-4C5D-BCB9-A09413CC1DB6}" id="{B6440475-6F00-4DED-A9E7-4A210DFE1E18}">
    <text xml:space="preserve">Za světové jazyky se považuje angličtina, arabština, čínština, francouzština, němčina, ruština a španělština.
</text>
  </threadedComment>
  <threadedComment ref="F44" dT="2024-06-06T05:47:52.28" personId="{5E52E94B-1FED-4C5D-BCB9-A09413CC1DB6}" id="{D2108D5F-9068-40B7-8EA8-D89923BD0C65}">
    <text>Maximální bodová hodnota</text>
  </threadedComment>
  <threadedComment ref="G44" dT="2024-06-06T05:48:01.81" personId="{5E52E94B-1FED-4C5D-BCB9-A09413CC1DB6}" id="{F4AA4DAA-0730-4B09-B7F6-723137C9710B}">
    <text>Minimum</text>
  </threadedComment>
  <threadedComment ref="B48" dT="2024-06-06T06:02:13.04" personId="{5E52E94B-1FED-4C5D-BCB9-A09413CC1DB6}" id="{BF7A9628-DCDA-44D0-B759-002424FA4853}">
    <text>Povinnost VŠ skripta, učebnice včetně elektronické podoby e-learningu lze nahradit odbornou knihou (monografií)</text>
  </threadedComment>
  <threadedComment ref="B51" dT="2024-06-06T06:04:13.16" personId="{5E52E94B-1FED-4C5D-BCB9-A09413CC1DB6}" id="{8E49FE63-79B3-48B2-92B3-8B65241822E9}">
    <text xml:space="preserve">Za světové jazyky se považuje angličtina, arabština, čínština, francouzština, němčina, ruština a španělština.
</text>
  </threadedComment>
  <threadedComment ref="F57" dT="2024-06-06T05:47:52.28" personId="{5E52E94B-1FED-4C5D-BCB9-A09413CC1DB6}" id="{9C7EA653-772C-494E-86E0-0FF949A2930E}">
    <text>Maximální bodová hodnota</text>
  </threadedComment>
  <threadedComment ref="G57" dT="2024-06-06T05:48:01.81" personId="{5E52E94B-1FED-4C5D-BCB9-A09413CC1DB6}" id="{889B39C3-3CF9-4820-87F5-124FF351F993}">
    <text>Minimum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02C6-81E1-4531-962C-880BB3FEF1C8}">
  <sheetPr codeName="List2"/>
  <dimension ref="A1:F32"/>
  <sheetViews>
    <sheetView workbookViewId="0">
      <selection activeCell="G14" sqref="G14"/>
    </sheetView>
  </sheetViews>
  <sheetFormatPr defaultRowHeight="15" x14ac:dyDescent="0.25"/>
  <cols>
    <col min="2" max="2" width="51.85546875" customWidth="1"/>
    <col min="3" max="3" width="65.7109375" customWidth="1"/>
    <col min="4" max="4" width="16.140625" customWidth="1"/>
  </cols>
  <sheetData>
    <row r="1" spans="1:6" x14ac:dyDescent="0.25">
      <c r="A1" s="71" t="s">
        <v>0</v>
      </c>
      <c r="C1" s="71" t="s">
        <v>0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100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>
        <v>50</v>
      </c>
    </row>
    <row r="4" spans="1:6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F4">
        <v>10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>
        <v>5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>
        <v>3</v>
      </c>
    </row>
    <row r="8" spans="1:6" x14ac:dyDescent="0.25">
      <c r="C8" t="s">
        <v>31</v>
      </c>
    </row>
    <row r="9" spans="1:6" x14ac:dyDescent="0.25">
      <c r="C9" t="s">
        <v>32</v>
      </c>
    </row>
    <row r="10" spans="1:6" x14ac:dyDescent="0.25">
      <c r="C10" t="s">
        <v>33</v>
      </c>
    </row>
    <row r="11" spans="1:6" x14ac:dyDescent="0.25">
      <c r="C11" t="s">
        <v>34</v>
      </c>
    </row>
    <row r="12" spans="1:6" x14ac:dyDescent="0.25">
      <c r="C12" t="s">
        <v>35</v>
      </c>
    </row>
    <row r="13" spans="1:6" x14ac:dyDescent="0.25">
      <c r="C13" t="s">
        <v>36</v>
      </c>
    </row>
    <row r="14" spans="1:6" x14ac:dyDescent="0.25">
      <c r="C14" t="s">
        <v>36</v>
      </c>
    </row>
    <row r="15" spans="1:6" x14ac:dyDescent="0.25">
      <c r="C15" t="s">
        <v>37</v>
      </c>
    </row>
    <row r="16" spans="1:6" x14ac:dyDescent="0.25">
      <c r="C16" t="s">
        <v>38</v>
      </c>
    </row>
    <row r="17" spans="3:3" x14ac:dyDescent="0.25">
      <c r="C17" t="s">
        <v>39</v>
      </c>
    </row>
    <row r="18" spans="3:3" x14ac:dyDescent="0.25">
      <c r="C18" t="s">
        <v>40</v>
      </c>
    </row>
    <row r="19" spans="3:3" x14ac:dyDescent="0.25">
      <c r="C19" t="s">
        <v>41</v>
      </c>
    </row>
    <row r="20" spans="3:3" x14ac:dyDescent="0.25">
      <c r="C20" t="s">
        <v>42</v>
      </c>
    </row>
    <row r="21" spans="3:3" x14ac:dyDescent="0.25">
      <c r="C21" t="s">
        <v>43</v>
      </c>
    </row>
    <row r="22" spans="3:3" x14ac:dyDescent="0.25">
      <c r="C22" t="s">
        <v>44</v>
      </c>
    </row>
    <row r="23" spans="3:3" x14ac:dyDescent="0.25">
      <c r="C23" t="s">
        <v>45</v>
      </c>
    </row>
    <row r="24" spans="3:3" x14ac:dyDescent="0.25">
      <c r="C24" t="s">
        <v>45</v>
      </c>
    </row>
    <row r="25" spans="3:3" x14ac:dyDescent="0.25">
      <c r="C25" t="s">
        <v>45</v>
      </c>
    </row>
    <row r="26" spans="3:3" x14ac:dyDescent="0.25">
      <c r="C26" t="s">
        <v>46</v>
      </c>
    </row>
    <row r="27" spans="3:3" x14ac:dyDescent="0.25">
      <c r="C27" t="s">
        <v>47</v>
      </c>
    </row>
    <row r="28" spans="3:3" x14ac:dyDescent="0.25">
      <c r="C28" t="s">
        <v>48</v>
      </c>
    </row>
    <row r="29" spans="3:3" x14ac:dyDescent="0.25">
      <c r="C29" t="s">
        <v>49</v>
      </c>
    </row>
    <row r="30" spans="3:3" x14ac:dyDescent="0.25">
      <c r="C30" t="s">
        <v>50</v>
      </c>
    </row>
    <row r="31" spans="3:3" x14ac:dyDescent="0.25">
      <c r="C31" t="s">
        <v>51</v>
      </c>
    </row>
    <row r="32" spans="3:3" x14ac:dyDescent="0.25">
      <c r="C32" t="s">
        <v>52</v>
      </c>
    </row>
  </sheetData>
  <sortState xmlns:xlrd2="http://schemas.microsoft.com/office/spreadsheetml/2017/richdata2" ref="C2:C32">
    <sortCondition ref="C2:C32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3934-8E9C-46EF-B5BC-99EF4EC154F8}">
  <sheetPr codeName="List1"/>
  <dimension ref="B1:I29"/>
  <sheetViews>
    <sheetView view="pageBreakPreview" zoomScaleNormal="100" zoomScaleSheetLayoutView="100" workbookViewId="0">
      <selection activeCell="E4" sqref="E4"/>
    </sheetView>
  </sheetViews>
  <sheetFormatPr defaultRowHeight="15" x14ac:dyDescent="0.25"/>
  <cols>
    <col min="1" max="1" width="6.28515625" customWidth="1"/>
    <col min="2" max="2" width="6.42578125" customWidth="1"/>
    <col min="3" max="3" width="9.42578125" customWidth="1"/>
    <col min="4" max="4" width="11.28515625" customWidth="1"/>
    <col min="5" max="5" width="64.7109375" customWidth="1"/>
    <col min="6" max="6" width="14.28515625" style="1" customWidth="1"/>
    <col min="7" max="9" width="13.140625" style="1" customWidth="1"/>
    <col min="10" max="10" width="6" customWidth="1"/>
  </cols>
  <sheetData>
    <row r="1" spans="2:9" ht="20.25" customHeight="1" x14ac:dyDescent="0.25"/>
    <row r="2" spans="2:9" s="2" customFormat="1" ht="18.75" x14ac:dyDescent="0.3">
      <c r="B2" s="79" t="s">
        <v>53</v>
      </c>
      <c r="C2" s="80"/>
      <c r="D2" s="80"/>
      <c r="E2" s="30" t="s">
        <v>6</v>
      </c>
      <c r="F2" s="4"/>
      <c r="G2" s="4"/>
      <c r="H2" s="4"/>
      <c r="I2" s="4"/>
    </row>
    <row r="3" spans="2:9" s="2" customFormat="1" ht="18.75" x14ac:dyDescent="0.3">
      <c r="B3" s="81" t="s">
        <v>54</v>
      </c>
      <c r="C3" s="78"/>
      <c r="D3" s="78"/>
      <c r="E3" s="31" t="str" cm="1">
        <f t="array" ref="E3">_xlfn.IFS(E2="FAPPZ",'+pomocné'!B2,E2="FLD",'+pomocné'!B3,E2="FTZ",'+pomocné'!B4,E2="FŽP",'+pomocné'!B5,E2="PEF",'+pomocné'!B6,E2="TF",'+pomocné'!B7)</f>
        <v>Fakulta lesnická a dřevařská</v>
      </c>
      <c r="F3" s="4"/>
      <c r="G3" s="4"/>
      <c r="H3" s="4"/>
      <c r="I3" s="4"/>
    </row>
    <row r="4" spans="2:9" s="2" customFormat="1" ht="18.75" x14ac:dyDescent="0.3">
      <c r="B4" s="81" t="s">
        <v>55</v>
      </c>
      <c r="C4" s="78"/>
      <c r="D4" s="78"/>
      <c r="E4" s="31" t="s">
        <v>0</v>
      </c>
      <c r="F4" s="4"/>
      <c r="G4" s="4"/>
      <c r="H4" s="4"/>
      <c r="I4" s="4"/>
    </row>
    <row r="5" spans="2:9" ht="18.75" x14ac:dyDescent="0.3">
      <c r="B5" s="82" t="s">
        <v>56</v>
      </c>
      <c r="C5" s="83"/>
      <c r="D5" s="83"/>
      <c r="E5" s="32"/>
    </row>
    <row r="8" spans="2:9" ht="19.5" thickBot="1" x14ac:dyDescent="0.35">
      <c r="B8" s="78" t="s">
        <v>57</v>
      </c>
      <c r="C8" s="78"/>
      <c r="D8" s="78"/>
      <c r="E8" s="78"/>
    </row>
    <row r="9" spans="2:9" ht="15.75" thickTop="1" x14ac:dyDescent="0.25">
      <c r="B9" s="75" t="s">
        <v>58</v>
      </c>
      <c r="C9" s="76"/>
      <c r="D9" s="76"/>
      <c r="E9" s="76"/>
      <c r="F9" s="5" t="s">
        <v>59</v>
      </c>
      <c r="G9" s="5" t="s">
        <v>60</v>
      </c>
      <c r="H9" s="8" t="s">
        <v>61</v>
      </c>
      <c r="I9" s="6" t="s">
        <v>62</v>
      </c>
    </row>
    <row r="10" spans="2:9" ht="15.75" thickBot="1" x14ac:dyDescent="0.3">
      <c r="B10" s="72" t="s">
        <v>63</v>
      </c>
      <c r="C10" s="73"/>
      <c r="D10" s="73"/>
      <c r="E10" s="73"/>
      <c r="F10" s="15"/>
      <c r="G10" s="7">
        <v>500</v>
      </c>
      <c r="H10" s="11"/>
      <c r="I10" s="49" t="e">
        <f>#REF!</f>
        <v>#REF!</v>
      </c>
    </row>
    <row r="11" spans="2:9" ht="16.5" thickTop="1" thickBot="1" x14ac:dyDescent="0.3"/>
    <row r="12" spans="2:9" ht="15.75" thickTop="1" x14ac:dyDescent="0.25">
      <c r="B12" s="75" t="s">
        <v>64</v>
      </c>
      <c r="C12" s="76"/>
      <c r="D12" s="76"/>
      <c r="E12" s="77"/>
      <c r="F12" s="5" t="s">
        <v>59</v>
      </c>
      <c r="G12" s="5" t="s">
        <v>60</v>
      </c>
      <c r="H12" s="8" t="s">
        <v>61</v>
      </c>
      <c r="I12" s="6" t="s">
        <v>62</v>
      </c>
    </row>
    <row r="13" spans="2:9" ht="15.75" thickBot="1" x14ac:dyDescent="0.3">
      <c r="B13" s="72" t="s">
        <v>65</v>
      </c>
      <c r="C13" s="73"/>
      <c r="D13" s="73"/>
      <c r="E13" s="74"/>
      <c r="F13" s="15"/>
      <c r="G13" s="7">
        <v>70</v>
      </c>
      <c r="H13" s="11"/>
      <c r="I13" s="49" t="e">
        <f>#REF!</f>
        <v>#REF!</v>
      </c>
    </row>
    <row r="14" spans="2:9" ht="16.5" thickTop="1" thickBot="1" x14ac:dyDescent="0.3"/>
    <row r="15" spans="2:9" ht="15.75" thickTop="1" x14ac:dyDescent="0.25">
      <c r="B15" s="75" t="s">
        <v>66</v>
      </c>
      <c r="C15" s="76"/>
      <c r="D15" s="76"/>
      <c r="E15" s="76"/>
      <c r="F15" s="5" t="s">
        <v>59</v>
      </c>
      <c r="G15" s="5" t="s">
        <v>60</v>
      </c>
      <c r="H15" s="8" t="s">
        <v>61</v>
      </c>
      <c r="I15" s="6" t="s">
        <v>62</v>
      </c>
    </row>
    <row r="16" spans="2:9" ht="15.75" thickBot="1" x14ac:dyDescent="0.3">
      <c r="B16" s="72" t="s">
        <v>67</v>
      </c>
      <c r="C16" s="73"/>
      <c r="D16" s="73"/>
      <c r="E16" s="73"/>
      <c r="F16" s="15"/>
      <c r="G16" s="7">
        <v>10</v>
      </c>
      <c r="H16" s="11"/>
      <c r="I16" s="16" t="e">
        <f>#REF!</f>
        <v>#REF!</v>
      </c>
    </row>
    <row r="17" spans="2:9" ht="15.75" thickTop="1" x14ac:dyDescent="0.25"/>
    <row r="20" spans="2:9" ht="19.5" thickBot="1" x14ac:dyDescent="0.35">
      <c r="B20" s="78" t="s">
        <v>68</v>
      </c>
      <c r="C20" s="78"/>
      <c r="D20" s="78"/>
      <c r="E20" s="78"/>
    </row>
    <row r="21" spans="2:9" ht="15.75" thickTop="1" x14ac:dyDescent="0.25">
      <c r="B21" s="75" t="s">
        <v>58</v>
      </c>
      <c r="C21" s="76"/>
      <c r="D21" s="76"/>
      <c r="E21" s="76"/>
      <c r="F21" s="5" t="s">
        <v>59</v>
      </c>
      <c r="G21" s="5" t="s">
        <v>60</v>
      </c>
      <c r="H21" s="8" t="s">
        <v>61</v>
      </c>
      <c r="I21" s="6" t="s">
        <v>62</v>
      </c>
    </row>
    <row r="22" spans="2:9" ht="15.75" thickBot="1" x14ac:dyDescent="0.3">
      <c r="B22" s="72" t="s">
        <v>63</v>
      </c>
      <c r="C22" s="73"/>
      <c r="D22" s="73"/>
      <c r="E22" s="73"/>
      <c r="F22" s="15"/>
      <c r="G22" s="7">
        <v>1300</v>
      </c>
      <c r="H22" s="11"/>
      <c r="I22" s="49">
        <f>'Řízení ke jmenování profesorem'!I42</f>
        <v>0</v>
      </c>
    </row>
    <row r="23" spans="2:9" ht="16.5" thickTop="1" thickBot="1" x14ac:dyDescent="0.3"/>
    <row r="24" spans="2:9" ht="15.75" thickTop="1" x14ac:dyDescent="0.25">
      <c r="B24" s="75" t="s">
        <v>64</v>
      </c>
      <c r="C24" s="76"/>
      <c r="D24" s="76"/>
      <c r="E24" s="77"/>
      <c r="F24" s="5" t="s">
        <v>59</v>
      </c>
      <c r="G24" s="5" t="s">
        <v>60</v>
      </c>
      <c r="H24" s="8" t="s">
        <v>61</v>
      </c>
      <c r="I24" s="6" t="s">
        <v>62</v>
      </c>
    </row>
    <row r="25" spans="2:9" ht="15.75" thickBot="1" x14ac:dyDescent="0.3">
      <c r="B25" s="72" t="s">
        <v>65</v>
      </c>
      <c r="C25" s="73"/>
      <c r="D25" s="73"/>
      <c r="E25" s="74"/>
      <c r="F25" s="15"/>
      <c r="G25" s="7">
        <v>200</v>
      </c>
      <c r="H25" s="11"/>
      <c r="I25" s="49">
        <f>'Řízení ke jmenování profesorem'!I55</f>
        <v>0</v>
      </c>
    </row>
    <row r="26" spans="2:9" ht="16.5" thickTop="1" thickBot="1" x14ac:dyDescent="0.3"/>
    <row r="27" spans="2:9" ht="15.75" thickTop="1" x14ac:dyDescent="0.25">
      <c r="B27" s="75" t="s">
        <v>66</v>
      </c>
      <c r="C27" s="76"/>
      <c r="D27" s="76"/>
      <c r="E27" s="76"/>
      <c r="F27" s="5" t="s">
        <v>59</v>
      </c>
      <c r="G27" s="5" t="s">
        <v>60</v>
      </c>
      <c r="H27" s="8" t="s">
        <v>61</v>
      </c>
      <c r="I27" s="6" t="s">
        <v>62</v>
      </c>
    </row>
    <row r="28" spans="2:9" ht="15.75" thickBot="1" x14ac:dyDescent="0.3">
      <c r="B28" s="72" t="s">
        <v>67</v>
      </c>
      <c r="C28" s="73"/>
      <c r="D28" s="73"/>
      <c r="E28" s="73"/>
      <c r="F28" s="60"/>
      <c r="G28" s="7">
        <v>50</v>
      </c>
      <c r="H28" s="11"/>
      <c r="I28" s="61">
        <f>'Řízení ke jmenování profesorem'!I74</f>
        <v>0</v>
      </c>
    </row>
    <row r="29" spans="2:9" ht="15.75" thickTop="1" x14ac:dyDescent="0.25"/>
  </sheetData>
  <mergeCells count="18">
    <mergeCell ref="B2:D2"/>
    <mergeCell ref="B3:D3"/>
    <mergeCell ref="B4:D4"/>
    <mergeCell ref="B5:D5"/>
    <mergeCell ref="B8:E8"/>
    <mergeCell ref="B9:E9"/>
    <mergeCell ref="B16:E16"/>
    <mergeCell ref="B20:E20"/>
    <mergeCell ref="B21:E21"/>
    <mergeCell ref="B13:E13"/>
    <mergeCell ref="B15:E15"/>
    <mergeCell ref="B10:E10"/>
    <mergeCell ref="B12:E12"/>
    <mergeCell ref="B28:E28"/>
    <mergeCell ref="B25:E25"/>
    <mergeCell ref="B27:E27"/>
    <mergeCell ref="B22:E22"/>
    <mergeCell ref="B24:E24"/>
  </mergeCells>
  <conditionalFormatting sqref="E2:E5">
    <cfRule type="cellIs" dxfId="53" priority="48" operator="equal">
      <formula>"FAPPZ"</formula>
    </cfRule>
    <cfRule type="cellIs" dxfId="52" priority="49" operator="equal">
      <formula>"FTZ"</formula>
    </cfRule>
    <cfRule type="cellIs" dxfId="51" priority="50" operator="equal">
      <formula>"FLD"</formula>
    </cfRule>
    <cfRule type="cellIs" dxfId="50" priority="51" operator="equal">
      <formula>"FŽP"</formula>
    </cfRule>
    <cfRule type="cellIs" dxfId="49" priority="52" operator="equal">
      <formula>"PEF"</formula>
    </cfRule>
    <cfRule type="cellIs" dxfId="48" priority="53" operator="equal">
      <formula>"TF"</formula>
    </cfRule>
  </conditionalFormatting>
  <conditionalFormatting sqref="E3:E5">
    <cfRule type="expression" dxfId="47" priority="42">
      <formula>$E$2="FAPPZ"</formula>
    </cfRule>
    <cfRule type="expression" dxfId="46" priority="43">
      <formula>$E$2="FTZ"</formula>
    </cfRule>
    <cfRule type="expression" dxfId="45" priority="44">
      <formula>$E$2="FLD"</formula>
    </cfRule>
    <cfRule type="expression" dxfId="44" priority="45">
      <formula>$E$2="FŽP"</formula>
    </cfRule>
    <cfRule type="expression" dxfId="43" priority="46">
      <formula>$E$2="PEF"</formula>
    </cfRule>
    <cfRule type="expression" dxfId="42" priority="47">
      <formula>$E$2="TF"</formula>
    </cfRule>
  </conditionalFormatting>
  <conditionalFormatting sqref="I10 I22">
    <cfRule type="cellIs" dxfId="41" priority="24" operator="lessThan">
      <formula>$G10</formula>
    </cfRule>
    <cfRule type="cellIs" dxfId="40" priority="25" operator="greaterThanOrEqual">
      <formula>150</formula>
    </cfRule>
  </conditionalFormatting>
  <conditionalFormatting sqref="I13">
    <cfRule type="cellIs" dxfId="39" priority="17" operator="lessThan">
      <formula>$G13</formula>
    </cfRule>
    <cfRule type="cellIs" dxfId="38" priority="18" operator="greaterThanOrEqual">
      <formula>150</formula>
    </cfRule>
  </conditionalFormatting>
  <conditionalFormatting sqref="I16">
    <cfRule type="cellIs" dxfId="37" priority="1" operator="lessThan">
      <formula>$G$16</formula>
    </cfRule>
    <cfRule type="cellIs" dxfId="36" priority="2" operator="lessThan">
      <formula>$G$74</formula>
    </cfRule>
    <cfRule type="cellIs" dxfId="35" priority="3" operator="greaterThanOrEqual">
      <formula>$G16</formula>
    </cfRule>
  </conditionalFormatting>
  <conditionalFormatting sqref="I25">
    <cfRule type="cellIs" dxfId="34" priority="7" operator="lessThan">
      <formula>$G25</formula>
    </cfRule>
    <cfRule type="cellIs" dxfId="33" priority="8" operator="greaterThanOrEqual">
      <formula>150</formula>
    </cfRule>
  </conditionalFormatting>
  <conditionalFormatting sqref="I28">
    <cfRule type="cellIs" dxfId="32" priority="56" operator="greaterThanOrEqual">
      <formula>#REF!</formula>
    </cfRule>
    <cfRule type="cellIs" dxfId="31" priority="57" operator="lessThan">
      <formula>$G28</formula>
    </cfRule>
  </conditionalFormatting>
  <pageMargins left="0.7" right="0.7" top="1.0202083333333334" bottom="0.78740157499999996" header="0.3" footer="0.3"/>
  <pageSetup paperSize="9" scale="83" orientation="landscape" r:id="rId1"/>
  <headerFooter>
    <oddHeader>&amp;C&amp;"-,Tučné"&amp;24PŘEHLEDOVÁ TABULKA
splnění podmínek
&amp;R&amp;G</oddHead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information" showInputMessage="1" showErrorMessage="1" errorTitle="Chybějící OŘ" error="Pokud není v seznamu uveden OŘ, kontaktujte Oddělení kvality vzdělávací a tvůrčí činnosti" promptTitle="Výběr názvu OŘ" prompt="Výběr ze seznamu habilitačních řízení" xr:uid="{D65C7B27-D9DE-4523-8B19-7D15DCB6A41F}">
          <x14:formula1>
            <xm:f>'+pomocné'!$C$1:$C$32</xm:f>
          </x14:formula1>
          <xm:sqref>E4</xm:sqref>
        </x14:dataValidation>
        <x14:dataValidation type="list" showInputMessage="1" showErrorMessage="1" promptTitle="Výběr fakulty" prompt="Výběr zkratky příslušné fakulty" xr:uid="{D3A9C46F-32BC-4FA4-B13B-1BD2B786E247}">
          <x14:formula1>
            <xm:f>'+pomocné'!$A$1:$A$7</xm:f>
          </x14:formula1>
          <xm:sqref>E2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48F6-0A84-4691-AEF5-EBF215FA8D52}">
  <sheetPr codeName="List3"/>
  <dimension ref="A2:H98"/>
  <sheetViews>
    <sheetView view="pageBreakPreview" zoomScaleNormal="100" zoomScaleSheetLayoutView="100" workbookViewId="0">
      <selection activeCell="E5" sqref="E5:F5"/>
    </sheetView>
  </sheetViews>
  <sheetFormatPr defaultColWidth="9.140625" defaultRowHeight="15" x14ac:dyDescent="0.25"/>
  <cols>
    <col min="1" max="1" width="9.5703125" style="21" customWidth="1"/>
    <col min="2" max="2" width="43.7109375" style="21" customWidth="1"/>
    <col min="3" max="3" width="31.28515625" style="21" customWidth="1"/>
    <col min="4" max="4" width="31.85546875" style="21" customWidth="1"/>
    <col min="5" max="5" width="12.140625" style="21" customWidth="1"/>
    <col min="6" max="6" width="26.5703125" style="21" customWidth="1"/>
    <col min="7" max="7" width="18.28515625" style="21" hidden="1" customWidth="1"/>
    <col min="8" max="8" width="11.7109375" style="21" customWidth="1"/>
    <col min="9" max="16384" width="9.140625" style="21"/>
  </cols>
  <sheetData>
    <row r="2" spans="1:8" ht="18.75" x14ac:dyDescent="0.3">
      <c r="B2" s="2">
        <f>Úvodní!E5</f>
        <v>0</v>
      </c>
      <c r="H2" s="67">
        <f>_xlfn.AGGREGATE(9, 6, H5:H98)</f>
        <v>0</v>
      </c>
    </row>
    <row r="3" spans="1:8" ht="27" customHeight="1" thickBot="1" x14ac:dyDescent="0.3">
      <c r="A3" s="14"/>
      <c r="B3" s="14"/>
      <c r="C3" s="14"/>
      <c r="D3" s="14"/>
      <c r="E3" s="14"/>
      <c r="F3" s="14"/>
      <c r="G3" s="14"/>
      <c r="H3" s="14"/>
    </row>
    <row r="4" spans="1:8" ht="46.5" customHeight="1" x14ac:dyDescent="0.25">
      <c r="A4" s="24" t="s">
        <v>69</v>
      </c>
      <c r="B4" s="24" t="s">
        <v>70</v>
      </c>
      <c r="C4" s="24" t="s">
        <v>71</v>
      </c>
      <c r="D4" s="22" t="s">
        <v>72</v>
      </c>
      <c r="E4" s="23" t="s">
        <v>73</v>
      </c>
      <c r="F4" s="29" t="s">
        <v>74</v>
      </c>
      <c r="G4" s="23"/>
      <c r="H4" s="22" t="s">
        <v>75</v>
      </c>
    </row>
    <row r="5" spans="1:8" s="27" customFormat="1" ht="12" customHeight="1" x14ac:dyDescent="0.2">
      <c r="A5" s="25"/>
      <c r="B5" s="25"/>
      <c r="C5" s="25"/>
      <c r="D5" s="25"/>
      <c r="E5" s="26"/>
      <c r="F5" s="25"/>
      <c r="G5" s="33" t="e" cm="1">
        <f t="array" ref="G5">_xlfn.IFS(E5="první",1,E5="druhý",0.5,E5="třetí",0.3,E5="čtvrtý",0.2,E5="pátý a další",0.1,E5="korespondenční",1)</f>
        <v>#N/A</v>
      </c>
      <c r="H5" s="34" t="e" cm="1">
        <f t="array" ref="H5">_xlfn.IFS(F5='+pomocné'!$E$2,'+pomocné'!$F$2*G5,F5='+pomocné'!$E$3,'+pomocné'!$F$3*G5,F5='+pomocné'!$E$4,'+pomocné'!$F$4*G5,F5='+pomocné'!$E$5,'+pomocné'!$F$5*G5,F5='+pomocné'!$E$6,'+pomocné'!$F$6*G5,F5='+pomocné'!$E$7,'+pomocné'!$F$7*G5)</f>
        <v>#N/A</v>
      </c>
    </row>
    <row r="6" spans="1:8" s="27" customFormat="1" ht="12" customHeight="1" x14ac:dyDescent="0.2">
      <c r="A6" s="25"/>
      <c r="B6" s="25"/>
      <c r="C6" s="25"/>
      <c r="D6" s="25"/>
      <c r="E6" s="26"/>
      <c r="F6" s="25"/>
      <c r="G6" s="33" t="e" cm="1">
        <f t="array" ref="G6">_xlfn.IFS(E6="první",1,E6="druhý",0.5,E6="třetí",0.3,E6="čtvrtý",0.2,E6="pátý a další",0.1,E6="korespondenční",1)</f>
        <v>#N/A</v>
      </c>
      <c r="H6" s="34" t="e" cm="1">
        <f t="array" ref="H6">_xlfn.IFS(F6='+pomocné'!$E$2,'+pomocné'!$F$2*G6,F6='+pomocné'!$E$3,'+pomocné'!$F$3*G6,F6='+pomocné'!$E$4,'+pomocné'!$F$4*G6,F6='+pomocné'!$E$5,'+pomocné'!$F$5*G6,F6='+pomocné'!$E$6,'+pomocné'!$F$6*G6,F6='+pomocné'!$E$7,'+pomocné'!$F$7*G6)</f>
        <v>#N/A</v>
      </c>
    </row>
    <row r="7" spans="1:8" s="27" customFormat="1" ht="12" customHeight="1" x14ac:dyDescent="0.2">
      <c r="A7" s="25"/>
      <c r="B7" s="25"/>
      <c r="C7" s="25"/>
      <c r="D7" s="25"/>
      <c r="E7" s="26"/>
      <c r="F7" s="25"/>
      <c r="G7" s="33" t="e" cm="1">
        <f t="array" ref="G7">_xlfn.IFS(E7="první",1,E7="druhý",0.5,E7="třetí",0.3,E7="čtvrtý",0.2,E7="pátý a další",0.1,E7="korespondenční",1)</f>
        <v>#N/A</v>
      </c>
      <c r="H7" s="34" t="e" cm="1">
        <f t="array" ref="H7">_xlfn.IFS(F7='+pomocné'!$E$2,'+pomocné'!$F$2*G7,F7='+pomocné'!$E$3,'+pomocné'!$F$3*G7,F7='+pomocné'!$E$4,'+pomocné'!$F$4*G7,F7='+pomocné'!$E$5,'+pomocné'!$F$5*G7,F7='+pomocné'!$E$6,'+pomocné'!$F$6*G7,F7='+pomocné'!$E$7,'+pomocné'!$F$7*G7)</f>
        <v>#N/A</v>
      </c>
    </row>
    <row r="8" spans="1:8" s="27" customFormat="1" ht="12" customHeight="1" x14ac:dyDescent="0.2">
      <c r="A8" s="25"/>
      <c r="B8" s="25"/>
      <c r="C8" s="25"/>
      <c r="D8" s="25"/>
      <c r="E8" s="26"/>
      <c r="F8" s="25"/>
      <c r="G8" s="33" t="e" cm="1">
        <f t="array" ref="G8">_xlfn.IFS(E8="první",1,E8="druhý",0.5,E8="třetí",0.3,E8="čtvrtý",0.2,E8="pátý a další",0.1,E8="korespondenční",1)</f>
        <v>#N/A</v>
      </c>
      <c r="H8" s="34" t="e" cm="1">
        <f t="array" ref="H8">_xlfn.IFS(F8='+pomocné'!$E$2,'+pomocné'!$F$2*G8,F8='+pomocné'!$E$3,'+pomocné'!$F$3*G8,F8='+pomocné'!$E$4,'+pomocné'!$F$4*G8,F8='+pomocné'!$E$5,'+pomocné'!$F$5*G8,F8='+pomocné'!$E$6,'+pomocné'!$F$6*G8,F8='+pomocné'!$E$7,'+pomocné'!$F$7*G8)</f>
        <v>#N/A</v>
      </c>
    </row>
    <row r="9" spans="1:8" s="27" customFormat="1" ht="12" customHeight="1" x14ac:dyDescent="0.2">
      <c r="A9" s="25"/>
      <c r="B9" s="25"/>
      <c r="C9" s="25"/>
      <c r="D9" s="25"/>
      <c r="E9" s="26"/>
      <c r="F9" s="25"/>
      <c r="G9" s="33" t="e" cm="1">
        <f t="array" ref="G9">_xlfn.IFS(E9="první",1,E9="druhý",0.5,E9="třetí",0.3,E9="čtvrtý",0.2,E9="pátý a další",0.1,E9="korespondenční",1)</f>
        <v>#N/A</v>
      </c>
      <c r="H9" s="34" t="e" cm="1">
        <f t="array" ref="H9">_xlfn.IFS(F9='+pomocné'!$E$2,'+pomocné'!$F$2*G9,F9='+pomocné'!$E$3,'+pomocné'!$F$3*G9,F9='+pomocné'!$E$4,'+pomocné'!$F$4*G9,F9='+pomocné'!$E$5,'+pomocné'!$F$5*G9,F9='+pomocné'!$E$6,'+pomocné'!$F$6*G9,F9='+pomocné'!$E$7,'+pomocné'!$F$7*G9)</f>
        <v>#N/A</v>
      </c>
    </row>
    <row r="10" spans="1:8" s="27" customFormat="1" ht="12" customHeight="1" x14ac:dyDescent="0.2">
      <c r="A10" s="25"/>
      <c r="B10" s="25"/>
      <c r="C10" s="25"/>
      <c r="D10" s="25"/>
      <c r="E10" s="26"/>
      <c r="F10" s="25"/>
      <c r="G10" s="33" t="e" cm="1">
        <f t="array" ref="G10">_xlfn.IFS(E10="první",1,E10="druhý",0.5,E10="třetí",0.3,E10="čtvrtý",0.2,E10="pátý a další",0.1,E10="korespondenční",1)</f>
        <v>#N/A</v>
      </c>
      <c r="H10" s="34" t="e" cm="1">
        <f t="array" ref="H10">_xlfn.IFS(F10='+pomocné'!$E$2,'+pomocné'!$F$2*G10,F10='+pomocné'!$E$3,'+pomocné'!$F$3*G10,F10='+pomocné'!$E$4,'+pomocné'!$F$4*G10,F10='+pomocné'!$E$5,'+pomocné'!$F$5*G10,F10='+pomocné'!$E$6,'+pomocné'!$F$6*G10,F10='+pomocné'!$E$7,'+pomocné'!$F$7*G10)</f>
        <v>#N/A</v>
      </c>
    </row>
    <row r="11" spans="1:8" s="27" customFormat="1" ht="12" customHeight="1" x14ac:dyDescent="0.2">
      <c r="A11" s="25"/>
      <c r="B11" s="25"/>
      <c r="C11" s="25"/>
      <c r="D11" s="25"/>
      <c r="E11" s="26"/>
      <c r="F11" s="25"/>
      <c r="G11" s="33" t="e" cm="1">
        <f t="array" ref="G11">_xlfn.IFS(E11="první",1,E11="druhý",0.5,E11="třetí",0.3,E11="čtvrtý",0.2,E11="pátý a další",0.1,E11="korespondenční",1)</f>
        <v>#N/A</v>
      </c>
      <c r="H11" s="34" t="e" cm="1">
        <f t="array" ref="H11">_xlfn.IFS(F11='+pomocné'!$E$2,'+pomocné'!$F$2*G11,F11='+pomocné'!$E$3,'+pomocné'!$F$3*G11,F11='+pomocné'!$E$4,'+pomocné'!$F$4*G11,F11='+pomocné'!$E$5,'+pomocné'!$F$5*G11,F11='+pomocné'!$E$6,'+pomocné'!$F$6*G11,F11='+pomocné'!$E$7,'+pomocné'!$F$7*G11)</f>
        <v>#N/A</v>
      </c>
    </row>
    <row r="12" spans="1:8" s="27" customFormat="1" ht="12" customHeight="1" x14ac:dyDescent="0.2">
      <c r="A12" s="25"/>
      <c r="B12" s="25"/>
      <c r="C12" s="25"/>
      <c r="D12" s="25"/>
      <c r="E12" s="26"/>
      <c r="F12" s="25"/>
      <c r="G12" s="33" t="e" cm="1">
        <f t="array" ref="G12">_xlfn.IFS(E12="první",1,E12="druhý",0.5,E12="třetí",0.3,E12="čtvrtý",0.2,E12="pátý a další",0.1,E12="korespondenční",1)</f>
        <v>#N/A</v>
      </c>
      <c r="H12" s="34" t="e" cm="1">
        <f t="array" ref="H12">_xlfn.IFS(F12='+pomocné'!$E$2,'+pomocné'!$F$2*G12,F12='+pomocné'!$E$3,'+pomocné'!$F$3*G12,F12='+pomocné'!$E$4,'+pomocné'!$F$4*G12,F12='+pomocné'!$E$5,'+pomocné'!$F$5*G12,F12='+pomocné'!$E$6,'+pomocné'!$F$6*G12,F12='+pomocné'!$E$7,'+pomocné'!$F$7*G12)</f>
        <v>#N/A</v>
      </c>
    </row>
    <row r="13" spans="1:8" s="27" customFormat="1" ht="12" customHeight="1" x14ac:dyDescent="0.2">
      <c r="A13" s="25"/>
      <c r="B13" s="25"/>
      <c r="C13" s="25"/>
      <c r="D13" s="25"/>
      <c r="E13" s="26"/>
      <c r="F13" s="25"/>
      <c r="G13" s="33" t="e" cm="1">
        <f t="array" ref="G13">_xlfn.IFS(E13="první",1,E13="druhý",0.5,E13="třetí",0.3,E13="čtvrtý",0.2,E13="pátý a další",0.1,E13="korespondenční",1)</f>
        <v>#N/A</v>
      </c>
      <c r="H13" s="34" t="e" cm="1">
        <f t="array" ref="H13">_xlfn.IFS(F13='+pomocné'!$E$2,'+pomocné'!$F$2*G13,F13='+pomocné'!$E$3,'+pomocné'!$F$3*G13,F13='+pomocné'!$E$4,'+pomocné'!$F$4*G13,F13='+pomocné'!$E$5,'+pomocné'!$F$5*G13,F13='+pomocné'!$E$6,'+pomocné'!$F$6*G13,F13='+pomocné'!$E$7,'+pomocné'!$F$7*G13)</f>
        <v>#N/A</v>
      </c>
    </row>
    <row r="14" spans="1:8" s="27" customFormat="1" ht="12" customHeight="1" x14ac:dyDescent="0.2">
      <c r="A14" s="25"/>
      <c r="B14" s="25"/>
      <c r="C14" s="25"/>
      <c r="D14" s="25"/>
      <c r="E14" s="26"/>
      <c r="F14" s="25"/>
      <c r="G14" s="33" t="e" cm="1">
        <f t="array" ref="G14">_xlfn.IFS(E14="první",1,E14="druhý",0.5,E14="třetí",0.3,E14="čtvrtý",0.2,E14="pátý a další",0.1,E14="korespondenční",1)</f>
        <v>#N/A</v>
      </c>
      <c r="H14" s="34" t="e" cm="1">
        <f t="array" ref="H14">_xlfn.IFS(F14='+pomocné'!$E$2,'+pomocné'!$F$2*G14,F14='+pomocné'!$E$3,'+pomocné'!$F$3*G14,F14='+pomocné'!$E$4,'+pomocné'!$F$4*G14,F14='+pomocné'!$E$5,'+pomocné'!$F$5*G14,F14='+pomocné'!$E$6,'+pomocné'!$F$6*G14,F14='+pomocné'!$E$7,'+pomocné'!$F$7*G14)</f>
        <v>#N/A</v>
      </c>
    </row>
    <row r="15" spans="1:8" s="27" customFormat="1" ht="12" customHeight="1" x14ac:dyDescent="0.2">
      <c r="A15" s="25"/>
      <c r="B15" s="25"/>
      <c r="C15" s="25"/>
      <c r="D15" s="25"/>
      <c r="E15" s="26"/>
      <c r="F15" s="25"/>
      <c r="G15" s="33" t="e" cm="1">
        <f t="array" ref="G15">_xlfn.IFS(E15="první",1,E15="druhý",0.5,E15="třetí",0.3,E15="čtvrtý",0.2,E15="pátý a další",0.1,E15="korespondenční",1)</f>
        <v>#N/A</v>
      </c>
      <c r="H15" s="34" t="e" cm="1">
        <f t="array" ref="H15">_xlfn.IFS(F15='+pomocné'!$E$2,'+pomocné'!$F$2*G15,F15='+pomocné'!$E$3,'+pomocné'!$F$3*G15,F15='+pomocné'!$E$4,'+pomocné'!$F$4*G15,F15='+pomocné'!$E$5,'+pomocné'!$F$5*G15,F15='+pomocné'!$E$6,'+pomocné'!$F$6*G15,F15='+pomocné'!$E$7,'+pomocné'!$F$7*G15)</f>
        <v>#N/A</v>
      </c>
    </row>
    <row r="16" spans="1:8" s="27" customFormat="1" ht="12" customHeight="1" x14ac:dyDescent="0.2">
      <c r="A16" s="25"/>
      <c r="B16" s="25"/>
      <c r="C16" s="25"/>
      <c r="D16" s="25"/>
      <c r="E16" s="26"/>
      <c r="F16" s="25"/>
      <c r="G16" s="33" t="e" cm="1">
        <f t="array" ref="G16">_xlfn.IFS(E16="první",1,E16="druhý",0.5,E16="třetí",0.3,E16="čtvrtý",0.2,E16="pátý a další",0.1,E16="korespondenční",1)</f>
        <v>#N/A</v>
      </c>
      <c r="H16" s="34" t="e" cm="1">
        <f t="array" ref="H16">_xlfn.IFS(F16='+pomocné'!$E$2,'+pomocné'!$F$2*G16,F16='+pomocné'!$E$3,'+pomocné'!$F$3*G16,F16='+pomocné'!$E$4,'+pomocné'!$F$4*G16,F16='+pomocné'!$E$5,'+pomocné'!$F$5*G16,F16='+pomocné'!$E$6,'+pomocné'!$F$6*G16,F16='+pomocné'!$E$7,'+pomocné'!$F$7*G16)</f>
        <v>#N/A</v>
      </c>
    </row>
    <row r="17" spans="1:8" s="27" customFormat="1" ht="12" customHeight="1" x14ac:dyDescent="0.2">
      <c r="A17" s="25"/>
      <c r="B17" s="25"/>
      <c r="C17" s="25"/>
      <c r="D17" s="25"/>
      <c r="E17" s="26"/>
      <c r="F17" s="25"/>
      <c r="G17" s="33" t="e" cm="1">
        <f t="array" ref="G17">_xlfn.IFS(E17="první",1,E17="druhý",0.5,E17="třetí",0.3,E17="čtvrtý",0.2,E17="pátý a další",0.1,E17="korespondenční",1)</f>
        <v>#N/A</v>
      </c>
      <c r="H17" s="34" t="e" cm="1">
        <f t="array" ref="H17">_xlfn.IFS(F17='+pomocné'!$E$2,'+pomocné'!$F$2*G17,F17='+pomocné'!$E$3,'+pomocné'!$F$3*G17,F17='+pomocné'!$E$4,'+pomocné'!$F$4*G17,F17='+pomocné'!$E$5,'+pomocné'!$F$5*G17,F17='+pomocné'!$E$6,'+pomocné'!$F$6*G17,F17='+pomocné'!$E$7,'+pomocné'!$F$7*G17)</f>
        <v>#N/A</v>
      </c>
    </row>
    <row r="18" spans="1:8" s="27" customFormat="1" ht="12" customHeight="1" x14ac:dyDescent="0.2">
      <c r="A18" s="25"/>
      <c r="B18" s="25"/>
      <c r="C18" s="25"/>
      <c r="D18" s="25"/>
      <c r="E18" s="26"/>
      <c r="F18" s="25"/>
      <c r="G18" s="33" t="e" cm="1">
        <f t="array" ref="G18">_xlfn.IFS(E18="první",1,E18="druhý",0.5,E18="třetí",0.3,E18="čtvrtý",0.2,E18="pátý a další",0.1,E18="korespondenční",1)</f>
        <v>#N/A</v>
      </c>
      <c r="H18" s="34" t="e" cm="1">
        <f t="array" ref="H18">_xlfn.IFS(F18='+pomocné'!$E$2,'+pomocné'!$F$2*G18,F18='+pomocné'!$E$3,'+pomocné'!$F$3*G18,F18='+pomocné'!$E$4,'+pomocné'!$F$4*G18,F18='+pomocné'!$E$5,'+pomocné'!$F$5*G18,F18='+pomocné'!$E$6,'+pomocné'!$F$6*G18,F18='+pomocné'!$E$7,'+pomocné'!$F$7*G18)</f>
        <v>#N/A</v>
      </c>
    </row>
    <row r="19" spans="1:8" s="27" customFormat="1" ht="12" customHeight="1" x14ac:dyDescent="0.2">
      <c r="A19" s="25"/>
      <c r="B19" s="25"/>
      <c r="C19" s="25"/>
      <c r="D19" s="25"/>
      <c r="E19" s="26"/>
      <c r="F19" s="25"/>
      <c r="G19" s="33" t="e" cm="1">
        <f t="array" ref="G19">_xlfn.IFS(E19="první",1,E19="druhý",0.5,E19="třetí",0.3,E19="čtvrtý",0.2,E19="pátý a další",0.1,E19="korespondenční",1)</f>
        <v>#N/A</v>
      </c>
      <c r="H19" s="34" t="e" cm="1">
        <f t="array" ref="H19">_xlfn.IFS(F19='+pomocné'!$E$2,'+pomocné'!$F$2*G19,F19='+pomocné'!$E$3,'+pomocné'!$F$3*G19,F19='+pomocné'!$E$4,'+pomocné'!$F$4*G19,F19='+pomocné'!$E$5,'+pomocné'!$F$5*G19,F19='+pomocné'!$E$6,'+pomocné'!$F$6*G19,F19='+pomocné'!$E$7,'+pomocné'!$F$7*G19)</f>
        <v>#N/A</v>
      </c>
    </row>
    <row r="20" spans="1:8" s="27" customFormat="1" ht="12" customHeight="1" x14ac:dyDescent="0.2">
      <c r="A20" s="25"/>
      <c r="B20" s="25"/>
      <c r="C20" s="25"/>
      <c r="D20" s="25"/>
      <c r="E20" s="26"/>
      <c r="F20" s="25"/>
      <c r="G20" s="33" t="e" cm="1">
        <f t="array" ref="G20">_xlfn.IFS(E20="první",1,E20="druhý",0.5,E20="třetí",0.3,E20="čtvrtý",0.2,E20="pátý a další",0.1,E20="korespondenční",1)</f>
        <v>#N/A</v>
      </c>
      <c r="H20" s="34" t="e" cm="1">
        <f t="array" ref="H20">_xlfn.IFS(F20='+pomocné'!$E$2,'+pomocné'!$F$2*G20,F20='+pomocné'!$E$3,'+pomocné'!$F$3*G20,F20='+pomocné'!$E$4,'+pomocné'!$F$4*G20,F20='+pomocné'!$E$5,'+pomocné'!$F$5*G20,F20='+pomocné'!$E$6,'+pomocné'!$F$6*G20,F20='+pomocné'!$E$7,'+pomocné'!$F$7*G20)</f>
        <v>#N/A</v>
      </c>
    </row>
    <row r="21" spans="1:8" s="27" customFormat="1" ht="12" customHeight="1" x14ac:dyDescent="0.2">
      <c r="A21" s="25"/>
      <c r="B21" s="25"/>
      <c r="C21" s="25"/>
      <c r="D21" s="25"/>
      <c r="E21" s="26"/>
      <c r="F21" s="25"/>
      <c r="G21" s="33" t="e" cm="1">
        <f t="array" ref="G21">_xlfn.IFS(E21="první",1,E21="druhý",0.5,E21="třetí",0.3,E21="čtvrtý",0.2,E21="pátý a další",0.1,E21="korespondenční",1)</f>
        <v>#N/A</v>
      </c>
      <c r="H21" s="34" t="e" cm="1">
        <f t="array" ref="H21">_xlfn.IFS(F21='+pomocné'!$E$2,'+pomocné'!$F$2*G21,F21='+pomocné'!$E$3,'+pomocné'!$F$3*G21,F21='+pomocné'!$E$4,'+pomocné'!$F$4*G21,F21='+pomocné'!$E$5,'+pomocné'!$F$5*G21,F21='+pomocné'!$E$6,'+pomocné'!$F$6*G21,F21='+pomocné'!$E$7,'+pomocné'!$F$7*G21)</f>
        <v>#N/A</v>
      </c>
    </row>
    <row r="22" spans="1:8" s="27" customFormat="1" ht="12" customHeight="1" x14ac:dyDescent="0.2">
      <c r="A22" s="25"/>
      <c r="B22" s="25"/>
      <c r="C22" s="25"/>
      <c r="D22" s="25"/>
      <c r="E22" s="26"/>
      <c r="F22" s="25"/>
      <c r="G22" s="33" t="e" cm="1">
        <f t="array" ref="G22">_xlfn.IFS(E22="první",1,E22="druhý",0.5,E22="třetí",0.3,E22="čtvrtý",0.2,E22="pátý a další",0.1,E22="korespondenční",1)</f>
        <v>#N/A</v>
      </c>
      <c r="H22" s="34" t="e" cm="1">
        <f t="array" ref="H22">_xlfn.IFS(F22='+pomocné'!$E$2,'+pomocné'!$F$2*G22,F22='+pomocné'!$E$3,'+pomocné'!$F$3*G22,F22='+pomocné'!$E$4,'+pomocné'!$F$4*G22,F22='+pomocné'!$E$5,'+pomocné'!$F$5*G22,F22='+pomocné'!$E$6,'+pomocné'!$F$6*G22,F22='+pomocné'!$E$7,'+pomocné'!$F$7*G22)</f>
        <v>#N/A</v>
      </c>
    </row>
    <row r="23" spans="1:8" s="27" customFormat="1" ht="12" customHeight="1" x14ac:dyDescent="0.2">
      <c r="A23" s="25"/>
      <c r="B23" s="25"/>
      <c r="C23" s="25"/>
      <c r="D23" s="25"/>
      <c r="E23" s="26"/>
      <c r="F23" s="25"/>
      <c r="G23" s="33" t="e" cm="1">
        <f t="array" ref="G23">_xlfn.IFS(E23="první",1,E23="druhý",0.5,E23="třetí",0.3,E23="čtvrtý",0.2,E23="pátý a další",0.1,E23="korespondenční",1)</f>
        <v>#N/A</v>
      </c>
      <c r="H23" s="34" t="e" cm="1">
        <f t="array" ref="H23">_xlfn.IFS(F23='+pomocné'!$E$2,'+pomocné'!$F$2*G23,F23='+pomocné'!$E$3,'+pomocné'!$F$3*G23,F23='+pomocné'!$E$4,'+pomocné'!$F$4*G23,F23='+pomocné'!$E$5,'+pomocné'!$F$5*G23,F23='+pomocné'!$E$6,'+pomocné'!$F$6*G23,F23='+pomocné'!$E$7,'+pomocné'!$F$7*G23)</f>
        <v>#N/A</v>
      </c>
    </row>
    <row r="24" spans="1:8" s="27" customFormat="1" ht="12" customHeight="1" x14ac:dyDescent="0.2">
      <c r="A24" s="25"/>
      <c r="B24" s="25"/>
      <c r="C24" s="25"/>
      <c r="D24" s="25"/>
      <c r="E24" s="26"/>
      <c r="F24" s="25"/>
      <c r="G24" s="33" t="e" cm="1">
        <f t="array" ref="G24">_xlfn.IFS(E24="první",1,E24="druhý",0.5,E24="třetí",0.3,E24="čtvrtý",0.2,E24="pátý a další",0.1,E24="korespondenční",1)</f>
        <v>#N/A</v>
      </c>
      <c r="H24" s="34" t="e" cm="1">
        <f t="array" ref="H24">_xlfn.IFS(F24='+pomocné'!$E$2,'+pomocné'!$F$2*G24,F24='+pomocné'!$E$3,'+pomocné'!$F$3*G24,F24='+pomocné'!$E$4,'+pomocné'!$F$4*G24,F24='+pomocné'!$E$5,'+pomocné'!$F$5*G24,F24='+pomocné'!$E$6,'+pomocné'!$F$6*G24,F24='+pomocné'!$E$7,'+pomocné'!$F$7*G24)</f>
        <v>#N/A</v>
      </c>
    </row>
    <row r="25" spans="1:8" s="27" customFormat="1" ht="12" customHeight="1" x14ac:dyDescent="0.2">
      <c r="A25" s="25"/>
      <c r="B25" s="25"/>
      <c r="C25" s="25"/>
      <c r="D25" s="25"/>
      <c r="E25" s="26"/>
      <c r="F25" s="25"/>
      <c r="G25" s="33" t="e" cm="1">
        <f t="array" ref="G25">_xlfn.IFS(E25="první",1,E25="druhý",0.5,E25="třetí",0.3,E25="čtvrtý",0.2,E25="pátý a další",0.1,E25="korespondenční",1)</f>
        <v>#N/A</v>
      </c>
      <c r="H25" s="34" t="e" cm="1">
        <f t="array" ref="H25">_xlfn.IFS(F25='+pomocné'!$E$2,'+pomocné'!$F$2*G25,F25='+pomocné'!$E$3,'+pomocné'!$F$3*G25,F25='+pomocné'!$E$4,'+pomocné'!$F$4*G25,F25='+pomocné'!$E$5,'+pomocné'!$F$5*G25,F25='+pomocné'!$E$6,'+pomocné'!$F$6*G25,F25='+pomocné'!$E$7,'+pomocné'!$F$7*G25)</f>
        <v>#N/A</v>
      </c>
    </row>
    <row r="26" spans="1:8" s="27" customFormat="1" ht="12" customHeight="1" x14ac:dyDescent="0.2">
      <c r="A26" s="25"/>
      <c r="B26" s="25"/>
      <c r="C26" s="25"/>
      <c r="D26" s="25"/>
      <c r="E26" s="26"/>
      <c r="F26" s="25"/>
      <c r="G26" s="33" t="e" cm="1">
        <f t="array" ref="G26">_xlfn.IFS(E26="první",1,E26="druhý",0.5,E26="třetí",0.3,E26="čtvrtý",0.2,E26="pátý a další",0.1,E26="korespondenční",1)</f>
        <v>#N/A</v>
      </c>
      <c r="H26" s="34" t="e" cm="1">
        <f t="array" ref="H26">_xlfn.IFS(F26='+pomocné'!$E$2,'+pomocné'!$F$2*G26,F26='+pomocné'!$E$3,'+pomocné'!$F$3*G26,F26='+pomocné'!$E$4,'+pomocné'!$F$4*G26,F26='+pomocné'!$E$5,'+pomocné'!$F$5*G26,F26='+pomocné'!$E$6,'+pomocné'!$F$6*G26,F26='+pomocné'!$E$7,'+pomocné'!$F$7*G26)</f>
        <v>#N/A</v>
      </c>
    </row>
    <row r="27" spans="1:8" s="27" customFormat="1" ht="12" customHeight="1" x14ac:dyDescent="0.2">
      <c r="A27" s="25"/>
      <c r="B27" s="25"/>
      <c r="C27" s="25"/>
      <c r="D27" s="25"/>
      <c r="E27" s="26"/>
      <c r="F27" s="25"/>
      <c r="G27" s="33" t="e" cm="1">
        <f t="array" ref="G27">_xlfn.IFS(E27="první",1,E27="druhý",0.5,E27="třetí",0.3,E27="čtvrtý",0.2,E27="pátý a další",0.1,E27="korespondenční",1)</f>
        <v>#N/A</v>
      </c>
      <c r="H27" s="34" t="e" cm="1">
        <f t="array" ref="H27">_xlfn.IFS(F27='+pomocné'!$E$2,'+pomocné'!$F$2*G27,F27='+pomocné'!$E$3,'+pomocné'!$F$3*G27,F27='+pomocné'!$E$4,'+pomocné'!$F$4*G27,F27='+pomocné'!$E$5,'+pomocné'!$F$5*G27,F27='+pomocné'!$E$6,'+pomocné'!$F$6*G27,F27='+pomocné'!$E$7,'+pomocné'!$F$7*G27)</f>
        <v>#N/A</v>
      </c>
    </row>
    <row r="28" spans="1:8" s="27" customFormat="1" ht="12" customHeight="1" x14ac:dyDescent="0.2">
      <c r="A28" s="25"/>
      <c r="B28" s="25"/>
      <c r="C28" s="25"/>
      <c r="D28" s="25"/>
      <c r="E28" s="26"/>
      <c r="F28" s="25"/>
      <c r="G28" s="33" t="e" cm="1">
        <f t="array" ref="G28">_xlfn.IFS(E28="první",1,E28="druhý",0.5,E28="třetí",0.3,E28="čtvrtý",0.2,E28="pátý a další",0.1,E28="korespondenční",1)</f>
        <v>#N/A</v>
      </c>
      <c r="H28" s="34" t="e" cm="1">
        <f t="array" ref="H28">_xlfn.IFS(F28='+pomocné'!$E$2,'+pomocné'!$F$2*G28,F28='+pomocné'!$E$3,'+pomocné'!$F$3*G28,F28='+pomocné'!$E$4,'+pomocné'!$F$4*G28,F28='+pomocné'!$E$5,'+pomocné'!$F$5*G28,F28='+pomocné'!$E$6,'+pomocné'!$F$6*G28,F28='+pomocné'!$E$7,'+pomocné'!$F$7*G28)</f>
        <v>#N/A</v>
      </c>
    </row>
    <row r="29" spans="1:8" s="27" customFormat="1" ht="12" customHeight="1" x14ac:dyDescent="0.2">
      <c r="A29" s="25"/>
      <c r="B29" s="25"/>
      <c r="C29" s="25"/>
      <c r="D29" s="25"/>
      <c r="E29" s="26"/>
      <c r="F29" s="25"/>
      <c r="G29" s="33" t="e" cm="1">
        <f t="array" ref="G29">_xlfn.IFS(E29="první",1,E29="druhý",0.5,E29="třetí",0.3,E29="čtvrtý",0.2,E29="pátý a další",0.1,E29="korespondenční",1)</f>
        <v>#N/A</v>
      </c>
      <c r="H29" s="34" t="e" cm="1">
        <f t="array" ref="H29">_xlfn.IFS(F29='+pomocné'!$E$2,'+pomocné'!$F$2*G29,F29='+pomocné'!$E$3,'+pomocné'!$F$3*G29,F29='+pomocné'!$E$4,'+pomocné'!$F$4*G29,F29='+pomocné'!$E$5,'+pomocné'!$F$5*G29,F29='+pomocné'!$E$6,'+pomocné'!$F$6*G29,F29='+pomocné'!$E$7,'+pomocné'!$F$7*G29)</f>
        <v>#N/A</v>
      </c>
    </row>
    <row r="30" spans="1:8" s="27" customFormat="1" ht="12" customHeight="1" x14ac:dyDescent="0.2">
      <c r="A30" s="25"/>
      <c r="B30" s="25"/>
      <c r="C30" s="25"/>
      <c r="D30" s="25"/>
      <c r="E30" s="26"/>
      <c r="F30" s="25"/>
      <c r="G30" s="33" t="e" cm="1">
        <f t="array" ref="G30">_xlfn.IFS(E30="první",1,E30="druhý",0.5,E30="třetí",0.3,E30="čtvrtý",0.2,E30="pátý a další",0.1,E30="korespondenční",1)</f>
        <v>#N/A</v>
      </c>
      <c r="H30" s="34" t="e" cm="1">
        <f t="array" ref="H30">_xlfn.IFS(F30='+pomocné'!$E$2,'+pomocné'!$F$2*G30,F30='+pomocné'!$E$3,'+pomocné'!$F$3*G30,F30='+pomocné'!$E$4,'+pomocné'!$F$4*G30,F30='+pomocné'!$E$5,'+pomocné'!$F$5*G30,F30='+pomocné'!$E$6,'+pomocné'!$F$6*G30,F30='+pomocné'!$E$7,'+pomocné'!$F$7*G30)</f>
        <v>#N/A</v>
      </c>
    </row>
    <row r="31" spans="1:8" s="27" customFormat="1" ht="12" customHeight="1" x14ac:dyDescent="0.2">
      <c r="A31" s="25"/>
      <c r="B31" s="25"/>
      <c r="C31" s="25"/>
      <c r="D31" s="25"/>
      <c r="E31" s="26"/>
      <c r="F31" s="25"/>
      <c r="G31" s="33" t="e" cm="1">
        <f t="array" ref="G31">_xlfn.IFS(E31="první",1,E31="druhý",0.5,E31="třetí",0.3,E31="čtvrtý",0.2,E31="pátý a další",0.1,E31="korespondenční",1)</f>
        <v>#N/A</v>
      </c>
      <c r="H31" s="34" t="e" cm="1">
        <f t="array" ref="H31">_xlfn.IFS(F31='+pomocné'!$E$2,'+pomocné'!$F$2*G31,F31='+pomocné'!$E$3,'+pomocné'!$F$3*G31,F31='+pomocné'!$E$4,'+pomocné'!$F$4*G31,F31='+pomocné'!$E$5,'+pomocné'!$F$5*G31,F31='+pomocné'!$E$6,'+pomocné'!$F$6*G31,F31='+pomocné'!$E$7,'+pomocné'!$F$7*G31)</f>
        <v>#N/A</v>
      </c>
    </row>
    <row r="32" spans="1:8" s="27" customFormat="1" ht="12" customHeight="1" x14ac:dyDescent="0.2">
      <c r="A32" s="25"/>
      <c r="B32" s="25"/>
      <c r="C32" s="25"/>
      <c r="D32" s="25"/>
      <c r="E32" s="26"/>
      <c r="F32" s="25"/>
      <c r="G32" s="33" t="e" cm="1">
        <f t="array" ref="G32">_xlfn.IFS(E32="první",1,E32="druhý",0.5,E32="třetí",0.3,E32="čtvrtý",0.2,E32="pátý a další",0.1,E32="korespondenční",1)</f>
        <v>#N/A</v>
      </c>
      <c r="H32" s="34" t="e" cm="1">
        <f t="array" ref="H32">_xlfn.IFS(F32='+pomocné'!$E$2,'+pomocné'!$F$2*G32,F32='+pomocné'!$E$3,'+pomocné'!$F$3*G32,F32='+pomocné'!$E$4,'+pomocné'!$F$4*G32,F32='+pomocné'!$E$5,'+pomocné'!$F$5*G32,F32='+pomocné'!$E$6,'+pomocné'!$F$6*G32,F32='+pomocné'!$E$7,'+pomocné'!$F$7*G32)</f>
        <v>#N/A</v>
      </c>
    </row>
    <row r="33" spans="1:8" s="27" customFormat="1" ht="12" customHeight="1" x14ac:dyDescent="0.2">
      <c r="A33" s="25"/>
      <c r="B33" s="25"/>
      <c r="C33" s="25"/>
      <c r="D33" s="25"/>
      <c r="E33" s="26"/>
      <c r="F33" s="25"/>
      <c r="G33" s="33" t="e" cm="1">
        <f t="array" ref="G33">_xlfn.IFS(E33="první",1,E33="druhý",0.5,E33="třetí",0.3,E33="čtvrtý",0.2,E33="pátý a další",0.1,E33="korespondenční",1)</f>
        <v>#N/A</v>
      </c>
      <c r="H33" s="34" t="e" cm="1">
        <f t="array" ref="H33">_xlfn.IFS(F33='+pomocné'!$E$2,'+pomocné'!$F$2*G33,F33='+pomocné'!$E$3,'+pomocné'!$F$3*G33,F33='+pomocné'!$E$4,'+pomocné'!$F$4*G33,F33='+pomocné'!$E$5,'+pomocné'!$F$5*G33,F33='+pomocné'!$E$6,'+pomocné'!$F$6*G33,F33='+pomocné'!$E$7,'+pomocné'!$F$7*G33)</f>
        <v>#N/A</v>
      </c>
    </row>
    <row r="34" spans="1:8" s="27" customFormat="1" ht="12" customHeight="1" x14ac:dyDescent="0.2">
      <c r="A34" s="25"/>
      <c r="B34" s="25"/>
      <c r="C34" s="25"/>
      <c r="D34" s="25"/>
      <c r="E34" s="26"/>
      <c r="F34" s="25"/>
      <c r="G34" s="33" t="e" cm="1">
        <f t="array" ref="G34">_xlfn.IFS(E34="první",1,E34="druhý",0.5,E34="třetí",0.3,E34="čtvrtý",0.2,E34="pátý a další",0.1,E34="korespondenční",1)</f>
        <v>#N/A</v>
      </c>
      <c r="H34" s="34" t="e" cm="1">
        <f t="array" ref="H34">_xlfn.IFS(F34='+pomocné'!$E$2,'+pomocné'!$F$2*G34,F34='+pomocné'!$E$3,'+pomocné'!$F$3*G34,F34='+pomocné'!$E$4,'+pomocné'!$F$4*G34,F34='+pomocné'!$E$5,'+pomocné'!$F$5*G34,F34='+pomocné'!$E$6,'+pomocné'!$F$6*G34,F34='+pomocné'!$E$7,'+pomocné'!$F$7*G34)</f>
        <v>#N/A</v>
      </c>
    </row>
    <row r="35" spans="1:8" s="27" customFormat="1" ht="12" customHeight="1" x14ac:dyDescent="0.2">
      <c r="A35" s="25"/>
      <c r="B35" s="25"/>
      <c r="C35" s="25"/>
      <c r="D35" s="25"/>
      <c r="E35" s="26"/>
      <c r="F35" s="25"/>
      <c r="G35" s="33" t="e" cm="1">
        <f t="array" ref="G35">_xlfn.IFS(E35="první",1,E35="druhý",0.5,E35="třetí",0.3,E35="čtvrtý",0.2,E35="pátý a další",0.1,E35="korespondenční",1)</f>
        <v>#N/A</v>
      </c>
      <c r="H35" s="34" t="e" cm="1">
        <f t="array" ref="H35">_xlfn.IFS(F35='+pomocné'!$E$2,'+pomocné'!$F$2*G35,F35='+pomocné'!$E$3,'+pomocné'!$F$3*G35,F35='+pomocné'!$E$4,'+pomocné'!$F$4*G35,F35='+pomocné'!$E$5,'+pomocné'!$F$5*G35,F35='+pomocné'!$E$6,'+pomocné'!$F$6*G35,F35='+pomocné'!$E$7,'+pomocné'!$F$7*G35)</f>
        <v>#N/A</v>
      </c>
    </row>
    <row r="36" spans="1:8" s="27" customFormat="1" ht="12" customHeight="1" x14ac:dyDescent="0.2">
      <c r="A36" s="25"/>
      <c r="B36" s="25"/>
      <c r="C36" s="25"/>
      <c r="D36" s="25"/>
      <c r="E36" s="26"/>
      <c r="F36" s="25"/>
      <c r="G36" s="33" t="e" cm="1">
        <f t="array" ref="G36">_xlfn.IFS(E36="první",1,E36="druhý",0.5,E36="třetí",0.3,E36="čtvrtý",0.2,E36="pátý a další",0.1,E36="korespondenční",1)</f>
        <v>#N/A</v>
      </c>
      <c r="H36" s="34" t="e" cm="1">
        <f t="array" ref="H36">_xlfn.IFS(F36='+pomocné'!$E$2,'+pomocné'!$F$2*G36,F36='+pomocné'!$E$3,'+pomocné'!$F$3*G36,F36='+pomocné'!$E$4,'+pomocné'!$F$4*G36,F36='+pomocné'!$E$5,'+pomocné'!$F$5*G36,F36='+pomocné'!$E$6,'+pomocné'!$F$6*G36,F36='+pomocné'!$E$7,'+pomocné'!$F$7*G36)</f>
        <v>#N/A</v>
      </c>
    </row>
    <row r="37" spans="1:8" s="27" customFormat="1" ht="12" customHeight="1" x14ac:dyDescent="0.2">
      <c r="A37" s="25"/>
      <c r="B37" s="25"/>
      <c r="C37" s="25"/>
      <c r="D37" s="25"/>
      <c r="E37" s="26"/>
      <c r="F37" s="25"/>
      <c r="G37" s="33" t="e" cm="1">
        <f t="array" ref="G37">_xlfn.IFS(E37="první",1,E37="druhý",0.5,E37="třetí",0.3,E37="čtvrtý",0.2,E37="pátý a další",0.1,E37="korespondenční",1)</f>
        <v>#N/A</v>
      </c>
      <c r="H37" s="34" t="e" cm="1">
        <f t="array" ref="H37">_xlfn.IFS(F37='+pomocné'!$E$2,'+pomocné'!$F$2*G37,F37='+pomocné'!$E$3,'+pomocné'!$F$3*G37,F37='+pomocné'!$E$4,'+pomocné'!$F$4*G37,F37='+pomocné'!$E$5,'+pomocné'!$F$5*G37,F37='+pomocné'!$E$6,'+pomocné'!$F$6*G37,F37='+pomocné'!$E$7,'+pomocné'!$F$7*G37)</f>
        <v>#N/A</v>
      </c>
    </row>
    <row r="38" spans="1:8" s="27" customFormat="1" ht="12" customHeight="1" x14ac:dyDescent="0.2">
      <c r="A38" s="25"/>
      <c r="B38" s="25"/>
      <c r="C38" s="25"/>
      <c r="D38" s="25"/>
      <c r="E38" s="26"/>
      <c r="F38" s="25"/>
      <c r="G38" s="33" t="e" cm="1">
        <f t="array" ref="G38">_xlfn.IFS(E38="první",1,E38="druhý",0.5,E38="třetí",0.3,E38="čtvrtý",0.2,E38="pátý a další",0.1,E38="korespondenční",1)</f>
        <v>#N/A</v>
      </c>
      <c r="H38" s="34" t="e" cm="1">
        <f t="array" ref="H38">_xlfn.IFS(F38='+pomocné'!$E$2,'+pomocné'!$F$2*G38,F38='+pomocné'!$E$3,'+pomocné'!$F$3*G38,F38='+pomocné'!$E$4,'+pomocné'!$F$4*G38,F38='+pomocné'!$E$5,'+pomocné'!$F$5*G38,F38='+pomocné'!$E$6,'+pomocné'!$F$6*G38,F38='+pomocné'!$E$7,'+pomocné'!$F$7*G38)</f>
        <v>#N/A</v>
      </c>
    </row>
    <row r="39" spans="1:8" s="27" customFormat="1" ht="12" customHeight="1" x14ac:dyDescent="0.25">
      <c r="A39" s="28"/>
      <c r="B39" s="28"/>
      <c r="C39" s="28"/>
      <c r="D39" s="28"/>
      <c r="E39" s="26"/>
      <c r="F39" s="28"/>
      <c r="G39" s="33" t="e" cm="1">
        <f t="array" ref="G39">_xlfn.IFS(E39="první",1,E39="druhý",0.5,E39="třetí",0.3,E39="čtvrtý",0.2,E39="pátý a další",0.1,E39="korespondenční",1)</f>
        <v>#N/A</v>
      </c>
      <c r="H39" s="34" t="e" cm="1">
        <f t="array" ref="H39">_xlfn.IFS(F39='+pomocné'!$E$2,'+pomocné'!$F$2*G39,F39='+pomocné'!$E$3,'+pomocné'!$F$3*G39,F39='+pomocné'!$E$4,'+pomocné'!$F$4*G39,F39='+pomocné'!$E$5,'+pomocné'!$F$5*G39,F39='+pomocné'!$E$6,'+pomocné'!$F$6*G39,F39='+pomocné'!$E$7,'+pomocné'!$F$7*G39)</f>
        <v>#N/A</v>
      </c>
    </row>
    <row r="40" spans="1:8" s="27" customFormat="1" ht="12" customHeight="1" x14ac:dyDescent="0.2">
      <c r="A40" s="25"/>
      <c r="B40" s="25"/>
      <c r="C40" s="25"/>
      <c r="D40" s="25"/>
      <c r="E40" s="26"/>
      <c r="F40" s="25"/>
      <c r="G40" s="33" t="e" cm="1">
        <f t="array" ref="G40">_xlfn.IFS(E40="první",1,E40="druhý",0.5,E40="třetí",0.3,E40="čtvrtý",0.2,E40="pátý a další",0.1,E40="korespondenční",1)</f>
        <v>#N/A</v>
      </c>
      <c r="H40" s="34" t="e" cm="1">
        <f t="array" ref="H40">_xlfn.IFS(F40='+pomocné'!$E$2,'+pomocné'!$F$2*G40,F40='+pomocné'!$E$3,'+pomocné'!$F$3*G40,F40='+pomocné'!$E$4,'+pomocné'!$F$4*G40,F40='+pomocné'!$E$5,'+pomocné'!$F$5*G40,F40='+pomocné'!$E$6,'+pomocné'!$F$6*G40,F40='+pomocné'!$E$7,'+pomocné'!$F$7*G40)</f>
        <v>#N/A</v>
      </c>
    </row>
    <row r="41" spans="1:8" s="27" customFormat="1" ht="12" customHeight="1" x14ac:dyDescent="0.2">
      <c r="A41" s="25"/>
      <c r="B41" s="25"/>
      <c r="C41" s="25"/>
      <c r="D41" s="25"/>
      <c r="E41" s="26"/>
      <c r="F41" s="25"/>
      <c r="G41" s="33" t="e" cm="1">
        <f t="array" ref="G41">_xlfn.IFS(E41="první",1,E41="druhý",0.5,E41="třetí",0.3,E41="čtvrtý",0.2,E41="pátý a další",0.1,E41="korespondenční",1)</f>
        <v>#N/A</v>
      </c>
      <c r="H41" s="34" t="e" cm="1">
        <f t="array" ref="H41">_xlfn.IFS(F41='+pomocné'!$E$2,'+pomocné'!$F$2*G41,F41='+pomocné'!$E$3,'+pomocné'!$F$3*G41,F41='+pomocné'!$E$4,'+pomocné'!$F$4*G41,F41='+pomocné'!$E$5,'+pomocné'!$F$5*G41,F41='+pomocné'!$E$6,'+pomocné'!$F$6*G41,F41='+pomocné'!$E$7,'+pomocné'!$F$7*G41)</f>
        <v>#N/A</v>
      </c>
    </row>
    <row r="42" spans="1:8" s="27" customFormat="1" ht="12" customHeight="1" x14ac:dyDescent="0.2">
      <c r="A42" s="25"/>
      <c r="B42" s="25"/>
      <c r="C42" s="25"/>
      <c r="D42" s="25"/>
      <c r="E42" s="26"/>
      <c r="F42" s="25"/>
      <c r="G42" s="33" t="e" cm="1">
        <f t="array" ref="G42">_xlfn.IFS(E42="první",1,E42="druhý",0.5,E42="třetí",0.3,E42="čtvrtý",0.2,E42="pátý a další",0.1,E42="korespondenční",1)</f>
        <v>#N/A</v>
      </c>
      <c r="H42" s="34" t="e" cm="1">
        <f t="array" ref="H42">_xlfn.IFS(F42='+pomocné'!$E$2,'+pomocné'!$F$2*G42,F42='+pomocné'!$E$3,'+pomocné'!$F$3*G42,F42='+pomocné'!$E$4,'+pomocné'!$F$4*G42,F42='+pomocné'!$E$5,'+pomocné'!$F$5*G42,F42='+pomocné'!$E$6,'+pomocné'!$F$6*G42,F42='+pomocné'!$E$7,'+pomocné'!$F$7*G42)</f>
        <v>#N/A</v>
      </c>
    </row>
    <row r="43" spans="1:8" s="27" customFormat="1" ht="12" customHeight="1" x14ac:dyDescent="0.2">
      <c r="A43" s="25"/>
      <c r="B43" s="25"/>
      <c r="C43" s="25"/>
      <c r="D43" s="25"/>
      <c r="E43" s="26"/>
      <c r="F43" s="25"/>
      <c r="G43" s="33" t="e" cm="1">
        <f t="array" ref="G43">_xlfn.IFS(E43="první",1,E43="druhý",0.5,E43="třetí",0.3,E43="čtvrtý",0.2,E43="pátý a další",0.1,E43="korespondenční",1)</f>
        <v>#N/A</v>
      </c>
      <c r="H43" s="34" t="e" cm="1">
        <f t="array" ref="H43">_xlfn.IFS(F43='+pomocné'!$E$2,'+pomocné'!$F$2*G43,F43='+pomocné'!$E$3,'+pomocné'!$F$3*G43,F43='+pomocné'!$E$4,'+pomocné'!$F$4*G43,F43='+pomocné'!$E$5,'+pomocné'!$F$5*G43,F43='+pomocné'!$E$6,'+pomocné'!$F$6*G43,F43='+pomocné'!$E$7,'+pomocné'!$F$7*G43)</f>
        <v>#N/A</v>
      </c>
    </row>
    <row r="44" spans="1:8" s="27" customFormat="1" ht="12" customHeight="1" x14ac:dyDescent="0.2">
      <c r="A44" s="25"/>
      <c r="B44" s="25"/>
      <c r="C44" s="25"/>
      <c r="D44" s="25"/>
      <c r="E44" s="26"/>
      <c r="F44" s="25"/>
      <c r="G44" s="33" t="e" cm="1">
        <f t="array" ref="G44">_xlfn.IFS(E44="první",1,E44="druhý",0.5,E44="třetí",0.3,E44="čtvrtý",0.2,E44="pátý a další",0.1,E44="korespondenční",1)</f>
        <v>#N/A</v>
      </c>
      <c r="H44" s="34" t="e" cm="1">
        <f t="array" ref="H44">_xlfn.IFS(F44='+pomocné'!$E$2,'+pomocné'!$F$2*G44,F44='+pomocné'!$E$3,'+pomocné'!$F$3*G44,F44='+pomocné'!$E$4,'+pomocné'!$F$4*G44,F44='+pomocné'!$E$5,'+pomocné'!$F$5*G44,F44='+pomocné'!$E$6,'+pomocné'!$F$6*G44,F44='+pomocné'!$E$7,'+pomocné'!$F$7*G44)</f>
        <v>#N/A</v>
      </c>
    </row>
    <row r="45" spans="1:8" s="27" customFormat="1" ht="12" customHeight="1" x14ac:dyDescent="0.2">
      <c r="A45" s="25"/>
      <c r="B45" s="25"/>
      <c r="C45" s="25"/>
      <c r="D45" s="25"/>
      <c r="E45" s="26"/>
      <c r="F45" s="25"/>
      <c r="G45" s="33" t="e" cm="1">
        <f t="array" ref="G45">_xlfn.IFS(E45="první",1,E45="druhý",0.5,E45="třetí",0.3,E45="čtvrtý",0.2,E45="pátý a další",0.1,E45="korespondenční",1)</f>
        <v>#N/A</v>
      </c>
      <c r="H45" s="34" t="e" cm="1">
        <f t="array" ref="H45">_xlfn.IFS(F45='+pomocné'!$E$2,'+pomocné'!$F$2*G45,F45='+pomocné'!$E$3,'+pomocné'!$F$3*G45,F45='+pomocné'!$E$4,'+pomocné'!$F$4*G45,F45='+pomocné'!$E$5,'+pomocné'!$F$5*G45,F45='+pomocné'!$E$6,'+pomocné'!$F$6*G45,F45='+pomocné'!$E$7,'+pomocné'!$F$7*G45)</f>
        <v>#N/A</v>
      </c>
    </row>
    <row r="46" spans="1:8" s="27" customFormat="1" ht="12" customHeight="1" x14ac:dyDescent="0.2">
      <c r="A46" s="25"/>
      <c r="B46" s="25"/>
      <c r="C46" s="25"/>
      <c r="D46" s="25"/>
      <c r="E46" s="26"/>
      <c r="F46" s="25"/>
      <c r="G46" s="33" t="e" cm="1">
        <f t="array" ref="G46">_xlfn.IFS(E46="první",1,E46="druhý",0.5,E46="třetí",0.3,E46="čtvrtý",0.2,E46="pátý a další",0.1,E46="korespondenční",1)</f>
        <v>#N/A</v>
      </c>
      <c r="H46" s="34" t="e" cm="1">
        <f t="array" ref="H46">_xlfn.IFS(F46='+pomocné'!$E$2,'+pomocné'!$F$2*G46,F46='+pomocné'!$E$3,'+pomocné'!$F$3*G46,F46='+pomocné'!$E$4,'+pomocné'!$F$4*G46,F46='+pomocné'!$E$5,'+pomocné'!$F$5*G46,F46='+pomocné'!$E$6,'+pomocné'!$F$6*G46,F46='+pomocné'!$E$7,'+pomocné'!$F$7*G46)</f>
        <v>#N/A</v>
      </c>
    </row>
    <row r="47" spans="1:8" s="27" customFormat="1" ht="12" customHeight="1" x14ac:dyDescent="0.2">
      <c r="A47" s="25"/>
      <c r="B47" s="25"/>
      <c r="C47" s="25"/>
      <c r="D47" s="25"/>
      <c r="E47" s="26"/>
      <c r="F47" s="25"/>
      <c r="G47" s="33" t="e" cm="1">
        <f t="array" ref="G47">_xlfn.IFS(E47="první",1,E47="druhý",0.5,E47="třetí",0.3,E47="čtvrtý",0.2,E47="pátý a další",0.1,E47="korespondenční",1)</f>
        <v>#N/A</v>
      </c>
      <c r="H47" s="34" t="e" cm="1">
        <f t="array" ref="H47">_xlfn.IFS(F47='+pomocné'!$E$2,'+pomocné'!$F$2*G47,F47='+pomocné'!$E$3,'+pomocné'!$F$3*G47,F47='+pomocné'!$E$4,'+pomocné'!$F$4*G47,F47='+pomocné'!$E$5,'+pomocné'!$F$5*G47,F47='+pomocné'!$E$6,'+pomocné'!$F$6*G47,F47='+pomocné'!$E$7,'+pomocné'!$F$7*G47)</f>
        <v>#N/A</v>
      </c>
    </row>
    <row r="48" spans="1:8" s="27" customFormat="1" ht="12" customHeight="1" x14ac:dyDescent="0.2">
      <c r="A48" s="25"/>
      <c r="B48" s="25"/>
      <c r="C48" s="25"/>
      <c r="D48" s="25"/>
      <c r="E48" s="26"/>
      <c r="F48" s="25"/>
      <c r="G48" s="33" t="e" cm="1">
        <f t="array" ref="G48">_xlfn.IFS(E48="první",1,E48="druhý",0.5,E48="třetí",0.3,E48="čtvrtý",0.2,E48="pátý a další",0.1,E48="korespondenční",1)</f>
        <v>#N/A</v>
      </c>
      <c r="H48" s="34" t="e" cm="1">
        <f t="array" ref="H48">_xlfn.IFS(F48='+pomocné'!$E$2,'+pomocné'!$F$2*G48,F48='+pomocné'!$E$3,'+pomocné'!$F$3*G48,F48='+pomocné'!$E$4,'+pomocné'!$F$4*G48,F48='+pomocné'!$E$5,'+pomocné'!$F$5*G48,F48='+pomocné'!$E$6,'+pomocné'!$F$6*G48,F48='+pomocné'!$E$7,'+pomocné'!$F$7*G48)</f>
        <v>#N/A</v>
      </c>
    </row>
    <row r="49" spans="1:8" s="27" customFormat="1" ht="12" customHeight="1" x14ac:dyDescent="0.2">
      <c r="A49" s="25"/>
      <c r="B49" s="25"/>
      <c r="C49" s="25"/>
      <c r="D49" s="25"/>
      <c r="E49" s="26"/>
      <c r="F49" s="25"/>
      <c r="G49" s="33" t="e" cm="1">
        <f t="array" ref="G49">_xlfn.IFS(E49="první",1,E49="druhý",0.5,E49="třetí",0.3,E49="čtvrtý",0.2,E49="pátý a další",0.1,E49="korespondenční",1)</f>
        <v>#N/A</v>
      </c>
      <c r="H49" s="34" t="e" cm="1">
        <f t="array" ref="H49">_xlfn.IFS(F49='+pomocné'!$E$2,'+pomocné'!$F$2*G49,F49='+pomocné'!$E$3,'+pomocné'!$F$3*G49,F49='+pomocné'!$E$4,'+pomocné'!$F$4*G49,F49='+pomocné'!$E$5,'+pomocné'!$F$5*G49,F49='+pomocné'!$E$6,'+pomocné'!$F$6*G49,F49='+pomocné'!$E$7,'+pomocné'!$F$7*G49)</f>
        <v>#N/A</v>
      </c>
    </row>
    <row r="50" spans="1:8" s="27" customFormat="1" ht="12" customHeight="1" x14ac:dyDescent="0.2">
      <c r="A50" s="25"/>
      <c r="B50" s="25"/>
      <c r="C50" s="25"/>
      <c r="D50" s="25"/>
      <c r="E50" s="26"/>
      <c r="F50" s="25"/>
      <c r="G50" s="33" t="e" cm="1">
        <f t="array" ref="G50">_xlfn.IFS(E50="první",1,E50="druhý",0.5,E50="třetí",0.3,E50="čtvrtý",0.2,E50="pátý a další",0.1,E50="korespondenční",1)</f>
        <v>#N/A</v>
      </c>
      <c r="H50" s="34" t="e" cm="1">
        <f t="array" ref="H50">_xlfn.IFS(F50='+pomocné'!$E$2,'+pomocné'!$F$2*G50,F50='+pomocné'!$E$3,'+pomocné'!$F$3*G50,F50='+pomocné'!$E$4,'+pomocné'!$F$4*G50,F50='+pomocné'!$E$5,'+pomocné'!$F$5*G50,F50='+pomocné'!$E$6,'+pomocné'!$F$6*G50,F50='+pomocné'!$E$7,'+pomocné'!$F$7*G50)</f>
        <v>#N/A</v>
      </c>
    </row>
    <row r="51" spans="1:8" s="27" customFormat="1" ht="12" customHeight="1" x14ac:dyDescent="0.2">
      <c r="A51" s="25"/>
      <c r="B51" s="25"/>
      <c r="C51" s="25"/>
      <c r="D51" s="25"/>
      <c r="E51" s="26"/>
      <c r="F51" s="25"/>
      <c r="G51" s="33" t="e" cm="1">
        <f t="array" ref="G51">_xlfn.IFS(E51="první",1,E51="druhý",0.5,E51="třetí",0.3,E51="čtvrtý",0.2,E51="pátý a další",0.1,E51="korespondenční",1)</f>
        <v>#N/A</v>
      </c>
      <c r="H51" s="34" t="e" cm="1">
        <f t="array" ref="H51">_xlfn.IFS(F51='+pomocné'!$E$2,'+pomocné'!$F$2*G51,F51='+pomocné'!$E$3,'+pomocné'!$F$3*G51,F51='+pomocné'!$E$4,'+pomocné'!$F$4*G51,F51='+pomocné'!$E$5,'+pomocné'!$F$5*G51,F51='+pomocné'!$E$6,'+pomocné'!$F$6*G51,F51='+pomocné'!$E$7,'+pomocné'!$F$7*G51)</f>
        <v>#N/A</v>
      </c>
    </row>
    <row r="52" spans="1:8" s="27" customFormat="1" ht="12" customHeight="1" x14ac:dyDescent="0.2">
      <c r="A52" s="25"/>
      <c r="B52" s="25"/>
      <c r="C52" s="25"/>
      <c r="D52" s="25"/>
      <c r="E52" s="26"/>
      <c r="F52" s="25"/>
      <c r="G52" s="33" t="e" cm="1">
        <f t="array" ref="G52">_xlfn.IFS(E52="první",1,E52="druhý",0.5,E52="třetí",0.3,E52="čtvrtý",0.2,E52="pátý a další",0.1,E52="korespondenční",1)</f>
        <v>#N/A</v>
      </c>
      <c r="H52" s="34" t="e" cm="1">
        <f t="array" ref="H52">_xlfn.IFS(F52='+pomocné'!$E$2,'+pomocné'!$F$2*G52,F52='+pomocné'!$E$3,'+pomocné'!$F$3*G52,F52='+pomocné'!$E$4,'+pomocné'!$F$4*G52,F52='+pomocné'!$E$5,'+pomocné'!$F$5*G52,F52='+pomocné'!$E$6,'+pomocné'!$F$6*G52,F52='+pomocné'!$E$7,'+pomocné'!$F$7*G52)</f>
        <v>#N/A</v>
      </c>
    </row>
    <row r="53" spans="1:8" s="27" customFormat="1" ht="12" customHeight="1" x14ac:dyDescent="0.2">
      <c r="A53" s="25"/>
      <c r="B53" s="25"/>
      <c r="C53" s="25"/>
      <c r="D53" s="25"/>
      <c r="E53" s="26"/>
      <c r="F53" s="25"/>
      <c r="G53" s="33" t="e" cm="1">
        <f t="array" ref="G53">_xlfn.IFS(E53="první",1,E53="druhý",0.5,E53="třetí",0.3,E53="čtvrtý",0.2,E53="pátý a další",0.1,E53="korespondenční",1)</f>
        <v>#N/A</v>
      </c>
      <c r="H53" s="34" t="e" cm="1">
        <f t="array" ref="H53">_xlfn.IFS(F53='+pomocné'!$E$2,'+pomocné'!$F$2*G53,F53='+pomocné'!$E$3,'+pomocné'!$F$3*G53,F53='+pomocné'!$E$4,'+pomocné'!$F$4*G53,F53='+pomocné'!$E$5,'+pomocné'!$F$5*G53,F53='+pomocné'!$E$6,'+pomocné'!$F$6*G53,F53='+pomocné'!$E$7,'+pomocné'!$F$7*G53)</f>
        <v>#N/A</v>
      </c>
    </row>
    <row r="54" spans="1:8" s="27" customFormat="1" ht="12" customHeight="1" x14ac:dyDescent="0.2">
      <c r="A54" s="25"/>
      <c r="B54" s="25"/>
      <c r="C54" s="25"/>
      <c r="D54" s="25"/>
      <c r="E54" s="26"/>
      <c r="F54" s="25"/>
      <c r="G54" s="33" t="e" cm="1">
        <f t="array" ref="G54">_xlfn.IFS(E54="první",1,E54="druhý",0.5,E54="třetí",0.3,E54="čtvrtý",0.2,E54="pátý a další",0.1,E54="korespondenční",1)</f>
        <v>#N/A</v>
      </c>
      <c r="H54" s="34" t="e" cm="1">
        <f t="array" ref="H54">_xlfn.IFS(F54='+pomocné'!$E$2,'+pomocné'!$F$2*G54,F54='+pomocné'!$E$3,'+pomocné'!$F$3*G54,F54='+pomocné'!$E$4,'+pomocné'!$F$4*G54,F54='+pomocné'!$E$5,'+pomocné'!$F$5*G54,F54='+pomocné'!$E$6,'+pomocné'!$F$6*G54,F54='+pomocné'!$E$7,'+pomocné'!$F$7*G54)</f>
        <v>#N/A</v>
      </c>
    </row>
    <row r="55" spans="1:8" s="27" customFormat="1" ht="12" customHeight="1" x14ac:dyDescent="0.2">
      <c r="A55" s="25"/>
      <c r="B55" s="25"/>
      <c r="C55" s="25"/>
      <c r="D55" s="25"/>
      <c r="E55" s="26"/>
      <c r="F55" s="25"/>
      <c r="G55" s="33" t="e" cm="1">
        <f t="array" ref="G55">_xlfn.IFS(E55="první",1,E55="druhý",0.5,E55="třetí",0.3,E55="čtvrtý",0.2,E55="pátý a další",0.1,E55="korespondenční",1)</f>
        <v>#N/A</v>
      </c>
      <c r="H55" s="34" t="e" cm="1">
        <f t="array" ref="H55">_xlfn.IFS(F55='+pomocné'!$E$2,'+pomocné'!$F$2*G55,F55='+pomocné'!$E$3,'+pomocné'!$F$3*G55,F55='+pomocné'!$E$4,'+pomocné'!$F$4*G55,F55='+pomocné'!$E$5,'+pomocné'!$F$5*G55,F55='+pomocné'!$E$6,'+pomocné'!$F$6*G55,F55='+pomocné'!$E$7,'+pomocné'!$F$7*G55)</f>
        <v>#N/A</v>
      </c>
    </row>
    <row r="56" spans="1:8" s="27" customFormat="1" ht="12" customHeight="1" x14ac:dyDescent="0.2">
      <c r="A56" s="25"/>
      <c r="B56" s="25"/>
      <c r="C56" s="25"/>
      <c r="D56" s="25"/>
      <c r="E56" s="26"/>
      <c r="F56" s="25"/>
      <c r="G56" s="33" t="e" cm="1">
        <f t="array" ref="G56">_xlfn.IFS(E56="první",1,E56="druhý",0.5,E56="třetí",0.3,E56="čtvrtý",0.2,E56="pátý a další",0.1,E56="korespondenční",1)</f>
        <v>#N/A</v>
      </c>
      <c r="H56" s="34" t="e" cm="1">
        <f t="array" ref="H56">_xlfn.IFS(F56='+pomocné'!$E$2,'+pomocné'!$F$2*G56,F56='+pomocné'!$E$3,'+pomocné'!$F$3*G56,F56='+pomocné'!$E$4,'+pomocné'!$F$4*G56,F56='+pomocné'!$E$5,'+pomocné'!$F$5*G56,F56='+pomocné'!$E$6,'+pomocné'!$F$6*G56,F56='+pomocné'!$E$7,'+pomocné'!$F$7*G56)</f>
        <v>#N/A</v>
      </c>
    </row>
    <row r="57" spans="1:8" s="27" customFormat="1" ht="12" customHeight="1" x14ac:dyDescent="0.2">
      <c r="A57" s="25"/>
      <c r="B57" s="25"/>
      <c r="C57" s="25"/>
      <c r="D57" s="25"/>
      <c r="E57" s="26"/>
      <c r="F57" s="25"/>
      <c r="G57" s="33" t="e" cm="1">
        <f t="array" ref="G57">_xlfn.IFS(E57="první",1,E57="druhý",0.5,E57="třetí",0.3,E57="čtvrtý",0.2,E57="pátý a další",0.1,E57="korespondenční",1)</f>
        <v>#N/A</v>
      </c>
      <c r="H57" s="34" t="e" cm="1">
        <f t="array" ref="H57">_xlfn.IFS(F57='+pomocné'!$E$2,'+pomocné'!$F$2*G57,F57='+pomocné'!$E$3,'+pomocné'!$F$3*G57,F57='+pomocné'!$E$4,'+pomocné'!$F$4*G57,F57='+pomocné'!$E$5,'+pomocné'!$F$5*G57,F57='+pomocné'!$E$6,'+pomocné'!$F$6*G57,F57='+pomocné'!$E$7,'+pomocné'!$F$7*G57)</f>
        <v>#N/A</v>
      </c>
    </row>
    <row r="58" spans="1:8" s="27" customFormat="1" ht="12" customHeight="1" x14ac:dyDescent="0.2">
      <c r="A58" s="25"/>
      <c r="B58" s="25"/>
      <c r="C58" s="25"/>
      <c r="D58" s="25"/>
      <c r="E58" s="26"/>
      <c r="F58" s="25"/>
      <c r="G58" s="33" t="e" cm="1">
        <f t="array" ref="G58">_xlfn.IFS(E58="první",1,E58="druhý",0.5,E58="třetí",0.3,E58="čtvrtý",0.2,E58="pátý a další",0.1,E58="korespondenční",1)</f>
        <v>#N/A</v>
      </c>
      <c r="H58" s="34" t="e" cm="1">
        <f t="array" ref="H58">_xlfn.IFS(F58='+pomocné'!$E$2,'+pomocné'!$F$2*G58,F58='+pomocné'!$E$3,'+pomocné'!$F$3*G58,F58='+pomocné'!$E$4,'+pomocné'!$F$4*G58,F58='+pomocné'!$E$5,'+pomocné'!$F$5*G58,F58='+pomocné'!$E$6,'+pomocné'!$F$6*G58,F58='+pomocné'!$E$7,'+pomocné'!$F$7*G58)</f>
        <v>#N/A</v>
      </c>
    </row>
    <row r="59" spans="1:8" s="27" customFormat="1" ht="12" customHeight="1" x14ac:dyDescent="0.2">
      <c r="A59" s="25"/>
      <c r="B59" s="25"/>
      <c r="C59" s="25"/>
      <c r="D59" s="25"/>
      <c r="E59" s="26"/>
      <c r="F59" s="25"/>
      <c r="G59" s="33" t="e" cm="1">
        <f t="array" ref="G59">_xlfn.IFS(E59="první",1,E59="druhý",0.5,E59="třetí",0.3,E59="čtvrtý",0.2,E59="pátý a další",0.1,E59="korespondenční",1)</f>
        <v>#N/A</v>
      </c>
      <c r="H59" s="34" t="e" cm="1">
        <f t="array" ref="H59">_xlfn.IFS(F59='+pomocné'!$E$2,'+pomocné'!$F$2*G59,F59='+pomocné'!$E$3,'+pomocné'!$F$3*G59,F59='+pomocné'!$E$4,'+pomocné'!$F$4*G59,F59='+pomocné'!$E$5,'+pomocné'!$F$5*G59,F59='+pomocné'!$E$6,'+pomocné'!$F$6*G59,F59='+pomocné'!$E$7,'+pomocné'!$F$7*G59)</f>
        <v>#N/A</v>
      </c>
    </row>
    <row r="60" spans="1:8" s="27" customFormat="1" ht="12" customHeight="1" x14ac:dyDescent="0.2">
      <c r="A60" s="25"/>
      <c r="B60" s="25"/>
      <c r="C60" s="25"/>
      <c r="D60" s="25"/>
      <c r="E60" s="26"/>
      <c r="F60" s="25"/>
      <c r="G60" s="33" t="e" cm="1">
        <f t="array" ref="G60">_xlfn.IFS(E60="první",1,E60="druhý",0.5,E60="třetí",0.3,E60="čtvrtý",0.2,E60="pátý a další",0.1,E60="korespondenční",1)</f>
        <v>#N/A</v>
      </c>
      <c r="H60" s="34" t="e" cm="1">
        <f t="array" ref="H60">_xlfn.IFS(F60='+pomocné'!$E$2,'+pomocné'!$F$2*G60,F60='+pomocné'!$E$3,'+pomocné'!$F$3*G60,F60='+pomocné'!$E$4,'+pomocné'!$F$4*G60,F60='+pomocné'!$E$5,'+pomocné'!$F$5*G60,F60='+pomocné'!$E$6,'+pomocné'!$F$6*G60,F60='+pomocné'!$E$7,'+pomocné'!$F$7*G60)</f>
        <v>#N/A</v>
      </c>
    </row>
    <row r="61" spans="1:8" s="27" customFormat="1" ht="12" customHeight="1" x14ac:dyDescent="0.2">
      <c r="A61" s="25"/>
      <c r="B61" s="25"/>
      <c r="C61" s="25"/>
      <c r="D61" s="25"/>
      <c r="E61" s="26"/>
      <c r="F61" s="25"/>
      <c r="G61" s="33" t="e" cm="1">
        <f t="array" ref="G61">_xlfn.IFS(E61="první",1,E61="druhý",0.5,E61="třetí",0.3,E61="čtvrtý",0.2,E61="pátý a další",0.1,E61="korespondenční",1)</f>
        <v>#N/A</v>
      </c>
      <c r="H61" s="34" t="e" cm="1">
        <f t="array" ref="H61">_xlfn.IFS(F61='+pomocné'!$E$2,'+pomocné'!$F$2*G61,F61='+pomocné'!$E$3,'+pomocné'!$F$3*G61,F61='+pomocné'!$E$4,'+pomocné'!$F$4*G61,F61='+pomocné'!$E$5,'+pomocné'!$F$5*G61,F61='+pomocné'!$E$6,'+pomocné'!$F$6*G61,F61='+pomocné'!$E$7,'+pomocné'!$F$7*G61)</f>
        <v>#N/A</v>
      </c>
    </row>
    <row r="62" spans="1:8" s="27" customFormat="1" ht="12" customHeight="1" x14ac:dyDescent="0.2">
      <c r="A62" s="25"/>
      <c r="B62" s="25"/>
      <c r="C62" s="25"/>
      <c r="D62" s="25"/>
      <c r="E62" s="26"/>
      <c r="F62" s="25"/>
      <c r="G62" s="33" t="e" cm="1">
        <f t="array" ref="G62">_xlfn.IFS(E62="první",1,E62="druhý",0.5,E62="třetí",0.3,E62="čtvrtý",0.2,E62="pátý a další",0.1,E62="korespondenční",1)</f>
        <v>#N/A</v>
      </c>
      <c r="H62" s="34" t="e" cm="1">
        <f t="array" ref="H62">_xlfn.IFS(F62='+pomocné'!$E$2,'+pomocné'!$F$2*G62,F62='+pomocné'!$E$3,'+pomocné'!$F$3*G62,F62='+pomocné'!$E$4,'+pomocné'!$F$4*G62,F62='+pomocné'!$E$5,'+pomocné'!$F$5*G62,F62='+pomocné'!$E$6,'+pomocné'!$F$6*G62,F62='+pomocné'!$E$7,'+pomocné'!$F$7*G62)</f>
        <v>#N/A</v>
      </c>
    </row>
    <row r="63" spans="1:8" s="27" customFormat="1" ht="12" customHeight="1" x14ac:dyDescent="0.2">
      <c r="A63" s="25"/>
      <c r="B63" s="25"/>
      <c r="C63" s="25"/>
      <c r="D63" s="25"/>
      <c r="E63" s="26"/>
      <c r="F63" s="25"/>
      <c r="G63" s="33" t="e" cm="1">
        <f t="array" ref="G63">_xlfn.IFS(E63="první",1,E63="druhý",0.5,E63="třetí",0.3,E63="čtvrtý",0.2,E63="pátý a další",0.1,E63="korespondenční",1)</f>
        <v>#N/A</v>
      </c>
      <c r="H63" s="34" t="e" cm="1">
        <f t="array" ref="H63">_xlfn.IFS(F63='+pomocné'!$E$2,'+pomocné'!$F$2*G63,F63='+pomocné'!$E$3,'+pomocné'!$F$3*G63,F63='+pomocné'!$E$4,'+pomocné'!$F$4*G63,F63='+pomocné'!$E$5,'+pomocné'!$F$5*G63,F63='+pomocné'!$E$6,'+pomocné'!$F$6*G63,F63='+pomocné'!$E$7,'+pomocné'!$F$7*G63)</f>
        <v>#N/A</v>
      </c>
    </row>
    <row r="64" spans="1:8" s="27" customFormat="1" ht="12" customHeight="1" x14ac:dyDescent="0.2">
      <c r="A64" s="25"/>
      <c r="B64" s="25"/>
      <c r="C64" s="25"/>
      <c r="D64" s="25"/>
      <c r="E64" s="26"/>
      <c r="F64" s="25"/>
      <c r="G64" s="33" t="e" cm="1">
        <f t="array" ref="G64">_xlfn.IFS(E64="první",1,E64="druhý",0.5,E64="třetí",0.3,E64="čtvrtý",0.2,E64="pátý a další",0.1,E64="korespondenční",1)</f>
        <v>#N/A</v>
      </c>
      <c r="H64" s="34" t="e" cm="1">
        <f t="array" ref="H64">_xlfn.IFS(F64='+pomocné'!$E$2,'+pomocné'!$F$2*G64,F64='+pomocné'!$E$3,'+pomocné'!$F$3*G64,F64='+pomocné'!$E$4,'+pomocné'!$F$4*G64,F64='+pomocné'!$E$5,'+pomocné'!$F$5*G64,F64='+pomocné'!$E$6,'+pomocné'!$F$6*G64,F64='+pomocné'!$E$7,'+pomocné'!$F$7*G64)</f>
        <v>#N/A</v>
      </c>
    </row>
    <row r="65" spans="1:8" s="27" customFormat="1" ht="12" customHeight="1" x14ac:dyDescent="0.2">
      <c r="A65" s="25"/>
      <c r="B65" s="25"/>
      <c r="C65" s="25"/>
      <c r="D65" s="25"/>
      <c r="E65" s="26"/>
      <c r="F65" s="25"/>
      <c r="G65" s="33" t="e" cm="1">
        <f t="array" ref="G65">_xlfn.IFS(E65="první",1,E65="druhý",0.5,E65="třetí",0.3,E65="čtvrtý",0.2,E65="pátý a další",0.1,E65="korespondenční",1)</f>
        <v>#N/A</v>
      </c>
      <c r="H65" s="34" t="e" cm="1">
        <f t="array" ref="H65">_xlfn.IFS(F65='+pomocné'!$E$2,'+pomocné'!$F$2*G65,F65='+pomocné'!$E$3,'+pomocné'!$F$3*G65,F65='+pomocné'!$E$4,'+pomocné'!$F$4*G65,F65='+pomocné'!$E$5,'+pomocné'!$F$5*G65,F65='+pomocné'!$E$6,'+pomocné'!$F$6*G65,F65='+pomocné'!$E$7,'+pomocné'!$F$7*G65)</f>
        <v>#N/A</v>
      </c>
    </row>
    <row r="66" spans="1:8" s="27" customFormat="1" ht="12" customHeight="1" x14ac:dyDescent="0.2">
      <c r="A66" s="25"/>
      <c r="B66" s="25"/>
      <c r="C66" s="25"/>
      <c r="D66" s="25"/>
      <c r="E66" s="26"/>
      <c r="F66" s="25"/>
      <c r="G66" s="33" t="e" cm="1">
        <f t="array" ref="G66">_xlfn.IFS(E66="první",1,E66="druhý",0.5,E66="třetí",0.3,E66="čtvrtý",0.2,E66="pátý a další",0.1,E66="korespondenční",1)</f>
        <v>#N/A</v>
      </c>
      <c r="H66" s="34" t="e" cm="1">
        <f t="array" ref="H66">_xlfn.IFS(F66='+pomocné'!$E$2,'+pomocné'!$F$2*G66,F66='+pomocné'!$E$3,'+pomocné'!$F$3*G66,F66='+pomocné'!$E$4,'+pomocné'!$F$4*G66,F66='+pomocné'!$E$5,'+pomocné'!$F$5*G66,F66='+pomocné'!$E$6,'+pomocné'!$F$6*G66,F66='+pomocné'!$E$7,'+pomocné'!$F$7*G66)</f>
        <v>#N/A</v>
      </c>
    </row>
    <row r="67" spans="1:8" s="27" customFormat="1" ht="12" customHeight="1" x14ac:dyDescent="0.2">
      <c r="A67" s="25"/>
      <c r="B67" s="25"/>
      <c r="C67" s="25"/>
      <c r="D67" s="25"/>
      <c r="E67" s="26"/>
      <c r="F67" s="25"/>
      <c r="G67" s="33" t="e" cm="1">
        <f t="array" ref="G67">_xlfn.IFS(E67="první",1,E67="druhý",0.5,E67="třetí",0.3,E67="čtvrtý",0.2,E67="pátý a další",0.1,E67="korespondenční",1)</f>
        <v>#N/A</v>
      </c>
      <c r="H67" s="34" t="e" cm="1">
        <f t="array" ref="H67">_xlfn.IFS(F67='+pomocné'!$E$2,'+pomocné'!$F$2*G67,F67='+pomocné'!$E$3,'+pomocné'!$F$3*G67,F67='+pomocné'!$E$4,'+pomocné'!$F$4*G67,F67='+pomocné'!$E$5,'+pomocné'!$F$5*G67,F67='+pomocné'!$E$6,'+pomocné'!$F$6*G67,F67='+pomocné'!$E$7,'+pomocné'!$F$7*G67)</f>
        <v>#N/A</v>
      </c>
    </row>
    <row r="68" spans="1:8" s="27" customFormat="1" ht="12" customHeight="1" x14ac:dyDescent="0.2">
      <c r="A68" s="25"/>
      <c r="B68" s="25"/>
      <c r="C68" s="25"/>
      <c r="D68" s="25"/>
      <c r="E68" s="26"/>
      <c r="F68" s="25"/>
      <c r="G68" s="33" t="e" cm="1">
        <f t="array" ref="G68">_xlfn.IFS(E68="první",1,E68="druhý",0.5,E68="třetí",0.3,E68="čtvrtý",0.2,E68="pátý a další",0.1,E68="korespondenční",1)</f>
        <v>#N/A</v>
      </c>
      <c r="H68" s="34" t="e" cm="1">
        <f t="array" ref="H68">_xlfn.IFS(F68='+pomocné'!$E$2,'+pomocné'!$F$2*G68,F68='+pomocné'!$E$3,'+pomocné'!$F$3*G68,F68='+pomocné'!$E$4,'+pomocné'!$F$4*G68,F68='+pomocné'!$E$5,'+pomocné'!$F$5*G68,F68='+pomocné'!$E$6,'+pomocné'!$F$6*G68,F68='+pomocné'!$E$7,'+pomocné'!$F$7*G68)</f>
        <v>#N/A</v>
      </c>
    </row>
    <row r="69" spans="1:8" s="27" customFormat="1" ht="12" customHeight="1" x14ac:dyDescent="0.2">
      <c r="A69" s="25"/>
      <c r="B69" s="25"/>
      <c r="C69" s="25"/>
      <c r="D69" s="25"/>
      <c r="E69" s="26"/>
      <c r="F69" s="25"/>
      <c r="G69" s="33" t="e" cm="1">
        <f t="array" ref="G69">_xlfn.IFS(E69="první",1,E69="druhý",0.5,E69="třetí",0.3,E69="čtvrtý",0.2,E69="pátý a další",0.1,E69="korespondenční",1)</f>
        <v>#N/A</v>
      </c>
      <c r="H69" s="34" t="e" cm="1">
        <f t="array" ref="H69">_xlfn.IFS(F69='+pomocné'!$E$2,'+pomocné'!$F$2*G69,F69='+pomocné'!$E$3,'+pomocné'!$F$3*G69,F69='+pomocné'!$E$4,'+pomocné'!$F$4*G69,F69='+pomocné'!$E$5,'+pomocné'!$F$5*G69,F69='+pomocné'!$E$6,'+pomocné'!$F$6*G69,F69='+pomocné'!$E$7,'+pomocné'!$F$7*G69)</f>
        <v>#N/A</v>
      </c>
    </row>
    <row r="70" spans="1:8" s="27" customFormat="1" ht="12" customHeight="1" x14ac:dyDescent="0.2">
      <c r="A70" s="25"/>
      <c r="B70" s="25"/>
      <c r="C70" s="25"/>
      <c r="D70" s="25"/>
      <c r="E70" s="26"/>
      <c r="F70" s="25"/>
      <c r="G70" s="33" t="e" cm="1">
        <f t="array" ref="G70">_xlfn.IFS(E70="první",1,E70="druhý",0.5,E70="třetí",0.3,E70="čtvrtý",0.2,E70="pátý a další",0.1,E70="korespondenční",1)</f>
        <v>#N/A</v>
      </c>
      <c r="H70" s="34" t="e" cm="1">
        <f t="array" ref="H70">_xlfn.IFS(F70='+pomocné'!$E$2,'+pomocné'!$F$2*G70,F70='+pomocné'!$E$3,'+pomocné'!$F$3*G70,F70='+pomocné'!$E$4,'+pomocné'!$F$4*G70,F70='+pomocné'!$E$5,'+pomocné'!$F$5*G70,F70='+pomocné'!$E$6,'+pomocné'!$F$6*G70,F70='+pomocné'!$E$7,'+pomocné'!$F$7*G70)</f>
        <v>#N/A</v>
      </c>
    </row>
    <row r="71" spans="1:8" s="27" customFormat="1" ht="12" customHeight="1" x14ac:dyDescent="0.2">
      <c r="A71" s="25"/>
      <c r="B71" s="25"/>
      <c r="C71" s="25"/>
      <c r="D71" s="25"/>
      <c r="E71" s="26"/>
      <c r="F71" s="25"/>
      <c r="G71" s="33" t="e" cm="1">
        <f t="array" ref="G71">_xlfn.IFS(E71="první",1,E71="druhý",0.5,E71="třetí",0.3,E71="čtvrtý",0.2,E71="pátý a další",0.1,E71="korespondenční",1)</f>
        <v>#N/A</v>
      </c>
      <c r="H71" s="34" t="e" cm="1">
        <f t="array" ref="H71">_xlfn.IFS(F71='+pomocné'!$E$2,'+pomocné'!$F$2*G71,F71='+pomocné'!$E$3,'+pomocné'!$F$3*G71,F71='+pomocné'!$E$4,'+pomocné'!$F$4*G71,F71='+pomocné'!$E$5,'+pomocné'!$F$5*G71,F71='+pomocné'!$E$6,'+pomocné'!$F$6*G71,F71='+pomocné'!$E$7,'+pomocné'!$F$7*G71)</f>
        <v>#N/A</v>
      </c>
    </row>
    <row r="72" spans="1:8" s="27" customFormat="1" ht="12" customHeight="1" x14ac:dyDescent="0.2">
      <c r="A72" s="25"/>
      <c r="B72" s="25"/>
      <c r="C72" s="25"/>
      <c r="D72" s="25"/>
      <c r="E72" s="26"/>
      <c r="F72" s="25"/>
      <c r="G72" s="33" t="e" cm="1">
        <f t="array" ref="G72">_xlfn.IFS(E72="první",1,E72="druhý",0.5,E72="třetí",0.3,E72="čtvrtý",0.2,E72="pátý a další",0.1,E72="korespondenční",1)</f>
        <v>#N/A</v>
      </c>
      <c r="H72" s="34" t="e" cm="1">
        <f t="array" ref="H72">_xlfn.IFS(F72='+pomocné'!$E$2,'+pomocné'!$F$2*G72,F72='+pomocné'!$E$3,'+pomocné'!$F$3*G72,F72='+pomocné'!$E$4,'+pomocné'!$F$4*G72,F72='+pomocné'!$E$5,'+pomocné'!$F$5*G72,F72='+pomocné'!$E$6,'+pomocné'!$F$6*G72,F72='+pomocné'!$E$7,'+pomocné'!$F$7*G72)</f>
        <v>#N/A</v>
      </c>
    </row>
    <row r="73" spans="1:8" s="27" customFormat="1" ht="12" customHeight="1" x14ac:dyDescent="0.2">
      <c r="A73" s="25"/>
      <c r="B73" s="25"/>
      <c r="C73" s="25"/>
      <c r="D73" s="25"/>
      <c r="E73" s="26"/>
      <c r="F73" s="25"/>
      <c r="G73" s="33" t="e" cm="1">
        <f t="array" ref="G73">_xlfn.IFS(E73="první",1,E73="druhý",0.5,E73="třetí",0.3,E73="čtvrtý",0.2,E73="pátý a další",0.1,E73="korespondenční",1)</f>
        <v>#N/A</v>
      </c>
      <c r="H73" s="34" t="e" cm="1">
        <f t="array" ref="H73">_xlfn.IFS(F73='+pomocné'!$E$2,'+pomocné'!$F$2*G73,F73='+pomocné'!$E$3,'+pomocné'!$F$3*G73,F73='+pomocné'!$E$4,'+pomocné'!$F$4*G73,F73='+pomocné'!$E$5,'+pomocné'!$F$5*G73,F73='+pomocné'!$E$6,'+pomocné'!$F$6*G73,F73='+pomocné'!$E$7,'+pomocné'!$F$7*G73)</f>
        <v>#N/A</v>
      </c>
    </row>
    <row r="74" spans="1:8" s="27" customFormat="1" ht="12" customHeight="1" x14ac:dyDescent="0.2">
      <c r="A74" s="25"/>
      <c r="B74" s="25"/>
      <c r="C74" s="25"/>
      <c r="D74" s="25"/>
      <c r="E74" s="26"/>
      <c r="F74" s="25"/>
      <c r="G74" s="33" t="e" cm="1">
        <f t="array" ref="G74">_xlfn.IFS(E74="první",1,E74="druhý",0.5,E74="třetí",0.3,E74="čtvrtý",0.2,E74="pátý a další",0.1,E74="korespondenční",1)</f>
        <v>#N/A</v>
      </c>
      <c r="H74" s="34" t="e" cm="1">
        <f t="array" ref="H74">_xlfn.IFS(F74='+pomocné'!$E$2,'+pomocné'!$F$2*G74,F74='+pomocné'!$E$3,'+pomocné'!$F$3*G74,F74='+pomocné'!$E$4,'+pomocné'!$F$4*G74,F74='+pomocné'!$E$5,'+pomocné'!$F$5*G74,F74='+pomocné'!$E$6,'+pomocné'!$F$6*G74,F74='+pomocné'!$E$7,'+pomocné'!$F$7*G74)</f>
        <v>#N/A</v>
      </c>
    </row>
    <row r="75" spans="1:8" s="27" customFormat="1" ht="12" customHeight="1" x14ac:dyDescent="0.2">
      <c r="A75" s="25"/>
      <c r="B75" s="25"/>
      <c r="C75" s="25"/>
      <c r="D75" s="25"/>
      <c r="E75" s="26"/>
      <c r="F75" s="25"/>
      <c r="G75" s="33" t="e" cm="1">
        <f t="array" ref="G75">_xlfn.IFS(E75="první",1,E75="druhý",0.5,E75="třetí",0.3,E75="čtvrtý",0.2,E75="pátý a další",0.1,E75="korespondenční",1)</f>
        <v>#N/A</v>
      </c>
      <c r="H75" s="34" t="e" cm="1">
        <f t="array" ref="H75">_xlfn.IFS(F75='+pomocné'!$E$2,'+pomocné'!$F$2*G75,F75='+pomocné'!$E$3,'+pomocné'!$F$3*G75,F75='+pomocné'!$E$4,'+pomocné'!$F$4*G75,F75='+pomocné'!$E$5,'+pomocné'!$F$5*G75,F75='+pomocné'!$E$6,'+pomocné'!$F$6*G75,F75='+pomocné'!$E$7,'+pomocné'!$F$7*G75)</f>
        <v>#N/A</v>
      </c>
    </row>
    <row r="76" spans="1:8" s="27" customFormat="1" ht="12" customHeight="1" x14ac:dyDescent="0.2">
      <c r="A76" s="25"/>
      <c r="B76" s="25"/>
      <c r="C76" s="25"/>
      <c r="D76" s="25"/>
      <c r="E76" s="26"/>
      <c r="F76" s="25"/>
      <c r="G76" s="33" t="e" cm="1">
        <f t="array" ref="G76">_xlfn.IFS(E76="první",1,E76="druhý",0.5,E76="třetí",0.3,E76="čtvrtý",0.2,E76="pátý a další",0.1,E76="korespondenční",1)</f>
        <v>#N/A</v>
      </c>
      <c r="H76" s="34" t="e" cm="1">
        <f t="array" ref="H76">_xlfn.IFS(F76='+pomocné'!$E$2,'+pomocné'!$F$2*G76,F76='+pomocné'!$E$3,'+pomocné'!$F$3*G76,F76='+pomocné'!$E$4,'+pomocné'!$F$4*G76,F76='+pomocné'!$E$5,'+pomocné'!$F$5*G76,F76='+pomocné'!$E$6,'+pomocné'!$F$6*G76,F76='+pomocné'!$E$7,'+pomocné'!$F$7*G76)</f>
        <v>#N/A</v>
      </c>
    </row>
    <row r="77" spans="1:8" s="27" customFormat="1" ht="12" customHeight="1" x14ac:dyDescent="0.2">
      <c r="A77" s="25"/>
      <c r="B77" s="25"/>
      <c r="C77" s="25"/>
      <c r="D77" s="25"/>
      <c r="E77" s="26"/>
      <c r="F77" s="25"/>
      <c r="G77" s="33" t="e" cm="1">
        <f t="array" ref="G77">_xlfn.IFS(E77="první",1,E77="druhý",0.5,E77="třetí",0.3,E77="čtvrtý",0.2,E77="pátý a další",0.1,E77="korespondenční",1)</f>
        <v>#N/A</v>
      </c>
      <c r="H77" s="34" t="e" cm="1">
        <f t="array" ref="H77">_xlfn.IFS(F77='+pomocné'!$E$2,'+pomocné'!$F$2*G77,F77='+pomocné'!$E$3,'+pomocné'!$F$3*G77,F77='+pomocné'!$E$4,'+pomocné'!$F$4*G77,F77='+pomocné'!$E$5,'+pomocné'!$F$5*G77,F77='+pomocné'!$E$6,'+pomocné'!$F$6*G77,F77='+pomocné'!$E$7,'+pomocné'!$F$7*G77)</f>
        <v>#N/A</v>
      </c>
    </row>
    <row r="78" spans="1:8" s="27" customFormat="1" ht="12" customHeight="1" x14ac:dyDescent="0.2">
      <c r="A78" s="25"/>
      <c r="B78" s="25"/>
      <c r="C78" s="25"/>
      <c r="D78" s="25"/>
      <c r="E78" s="26"/>
      <c r="F78" s="25"/>
      <c r="G78" s="33" t="e" cm="1">
        <f t="array" ref="G78">_xlfn.IFS(E78="první",1,E78="druhý",0.5,E78="třetí",0.3,E78="čtvrtý",0.2,E78="pátý a další",0.1,E78="korespondenční",1)</f>
        <v>#N/A</v>
      </c>
      <c r="H78" s="34" t="e" cm="1">
        <f t="array" ref="H78">_xlfn.IFS(F78='+pomocné'!$E$2,'+pomocné'!$F$2*G78,F78='+pomocné'!$E$3,'+pomocné'!$F$3*G78,F78='+pomocné'!$E$4,'+pomocné'!$F$4*G78,F78='+pomocné'!$E$5,'+pomocné'!$F$5*G78,F78='+pomocné'!$E$6,'+pomocné'!$F$6*G78,F78='+pomocné'!$E$7,'+pomocné'!$F$7*G78)</f>
        <v>#N/A</v>
      </c>
    </row>
    <row r="79" spans="1:8" s="27" customFormat="1" ht="12" customHeight="1" x14ac:dyDescent="0.2">
      <c r="A79" s="25"/>
      <c r="B79" s="25"/>
      <c r="C79" s="25"/>
      <c r="D79" s="25"/>
      <c r="E79" s="26"/>
      <c r="F79" s="25"/>
      <c r="G79" s="33" t="e" cm="1">
        <f t="array" ref="G79">_xlfn.IFS(E79="první",1,E79="druhý",0.5,E79="třetí",0.3,E79="čtvrtý",0.2,E79="pátý a další",0.1,E79="korespondenční",1)</f>
        <v>#N/A</v>
      </c>
      <c r="H79" s="34" t="e" cm="1">
        <f t="array" ref="H79">_xlfn.IFS(F79='+pomocné'!$E$2,'+pomocné'!$F$2*G79,F79='+pomocné'!$E$3,'+pomocné'!$F$3*G79,F79='+pomocné'!$E$4,'+pomocné'!$F$4*G79,F79='+pomocné'!$E$5,'+pomocné'!$F$5*G79,F79='+pomocné'!$E$6,'+pomocné'!$F$6*G79,F79='+pomocné'!$E$7,'+pomocné'!$F$7*G79)</f>
        <v>#N/A</v>
      </c>
    </row>
    <row r="80" spans="1:8" s="27" customFormat="1" ht="12" customHeight="1" x14ac:dyDescent="0.2">
      <c r="A80" s="25"/>
      <c r="B80" s="25"/>
      <c r="C80" s="25"/>
      <c r="D80" s="25"/>
      <c r="E80" s="26"/>
      <c r="F80" s="25"/>
      <c r="G80" s="33" t="e" cm="1">
        <f t="array" ref="G80">_xlfn.IFS(E80="první",1,E80="druhý",0.5,E80="třetí",0.3,E80="čtvrtý",0.2,E80="pátý a další",0.1,E80="korespondenční",1)</f>
        <v>#N/A</v>
      </c>
      <c r="H80" s="34" t="e" cm="1">
        <f t="array" ref="H80">_xlfn.IFS(F80='+pomocné'!$E$2,'+pomocné'!$F$2*G80,F80='+pomocné'!$E$3,'+pomocné'!$F$3*G80,F80='+pomocné'!$E$4,'+pomocné'!$F$4*G80,F80='+pomocné'!$E$5,'+pomocné'!$F$5*G80,F80='+pomocné'!$E$6,'+pomocné'!$F$6*G80,F80='+pomocné'!$E$7,'+pomocné'!$F$7*G80)</f>
        <v>#N/A</v>
      </c>
    </row>
    <row r="81" spans="1:8" s="27" customFormat="1" ht="12" customHeight="1" x14ac:dyDescent="0.2">
      <c r="A81" s="25"/>
      <c r="B81" s="25"/>
      <c r="C81" s="25"/>
      <c r="D81" s="25"/>
      <c r="E81" s="26"/>
      <c r="F81" s="25"/>
      <c r="G81" s="33" t="e" cm="1">
        <f t="array" ref="G81">_xlfn.IFS(E81="první",1,E81="druhý",0.5,E81="třetí",0.3,E81="čtvrtý",0.2,E81="pátý a další",0.1,E81="korespondenční",1)</f>
        <v>#N/A</v>
      </c>
      <c r="H81" s="34" t="e" cm="1">
        <f t="array" ref="H81">_xlfn.IFS(F81='+pomocné'!$E$2,'+pomocné'!$F$2*G81,F81='+pomocné'!$E$3,'+pomocné'!$F$3*G81,F81='+pomocné'!$E$4,'+pomocné'!$F$4*G81,F81='+pomocné'!$E$5,'+pomocné'!$F$5*G81,F81='+pomocné'!$E$6,'+pomocné'!$F$6*G81,F81='+pomocné'!$E$7,'+pomocné'!$F$7*G81)</f>
        <v>#N/A</v>
      </c>
    </row>
    <row r="82" spans="1:8" s="27" customFormat="1" ht="12" customHeight="1" x14ac:dyDescent="0.2">
      <c r="A82" s="25"/>
      <c r="B82" s="25"/>
      <c r="C82" s="25"/>
      <c r="D82" s="25"/>
      <c r="E82" s="26"/>
      <c r="F82" s="25"/>
      <c r="G82" s="33" t="e" cm="1">
        <f t="array" ref="G82">_xlfn.IFS(E82="první",1,E82="druhý",0.5,E82="třetí",0.3,E82="čtvrtý",0.2,E82="pátý a další",0.1,E82="korespondenční",1)</f>
        <v>#N/A</v>
      </c>
      <c r="H82" s="34" t="e" cm="1">
        <f t="array" ref="H82">_xlfn.IFS(F82='+pomocné'!$E$2,'+pomocné'!$F$2*G82,F82='+pomocné'!$E$3,'+pomocné'!$F$3*G82,F82='+pomocné'!$E$4,'+pomocné'!$F$4*G82,F82='+pomocné'!$E$5,'+pomocné'!$F$5*G82,F82='+pomocné'!$E$6,'+pomocné'!$F$6*G82,F82='+pomocné'!$E$7,'+pomocné'!$F$7*G82)</f>
        <v>#N/A</v>
      </c>
    </row>
    <row r="83" spans="1:8" s="27" customFormat="1" ht="12" customHeight="1" x14ac:dyDescent="0.2">
      <c r="A83" s="25"/>
      <c r="B83" s="25"/>
      <c r="C83" s="25"/>
      <c r="D83" s="25"/>
      <c r="E83" s="26"/>
      <c r="F83" s="25"/>
      <c r="G83" s="33" t="e" cm="1">
        <f t="array" ref="G83">_xlfn.IFS(E83="první",1,E83="druhý",0.5,E83="třetí",0.3,E83="čtvrtý",0.2,E83="pátý a další",0.1,E83="korespondenční",1)</f>
        <v>#N/A</v>
      </c>
      <c r="H83" s="34" t="e" cm="1">
        <f t="array" ref="H83">_xlfn.IFS(F83='+pomocné'!$E$2,'+pomocné'!$F$2*G83,F83='+pomocné'!$E$3,'+pomocné'!$F$3*G83,F83='+pomocné'!$E$4,'+pomocné'!$F$4*G83,F83='+pomocné'!$E$5,'+pomocné'!$F$5*G83,F83='+pomocné'!$E$6,'+pomocné'!$F$6*G83,F83='+pomocné'!$E$7,'+pomocné'!$F$7*G83)</f>
        <v>#N/A</v>
      </c>
    </row>
    <row r="84" spans="1:8" s="27" customFormat="1" ht="12" customHeight="1" x14ac:dyDescent="0.2">
      <c r="A84" s="25"/>
      <c r="B84" s="25"/>
      <c r="C84" s="25"/>
      <c r="D84" s="25"/>
      <c r="E84" s="26"/>
      <c r="F84" s="25"/>
      <c r="G84" s="33" t="e" cm="1">
        <f t="array" ref="G84">_xlfn.IFS(E84="první",1,E84="druhý",0.5,E84="třetí",0.3,E84="čtvrtý",0.2,E84="pátý a další",0.1,E84="korespondenční",1)</f>
        <v>#N/A</v>
      </c>
      <c r="H84" s="34" t="e" cm="1">
        <f t="array" ref="H84">_xlfn.IFS(F84='+pomocné'!$E$2,'+pomocné'!$F$2*G84,F84='+pomocné'!$E$3,'+pomocné'!$F$3*G84,F84='+pomocné'!$E$4,'+pomocné'!$F$4*G84,F84='+pomocné'!$E$5,'+pomocné'!$F$5*G84,F84='+pomocné'!$E$6,'+pomocné'!$F$6*G84,F84='+pomocné'!$E$7,'+pomocné'!$F$7*G84)</f>
        <v>#N/A</v>
      </c>
    </row>
    <row r="85" spans="1:8" s="27" customFormat="1" ht="12" customHeight="1" x14ac:dyDescent="0.2">
      <c r="A85" s="25"/>
      <c r="B85" s="25"/>
      <c r="C85" s="25"/>
      <c r="D85" s="25"/>
      <c r="E85" s="26"/>
      <c r="F85" s="25"/>
      <c r="G85" s="33" t="e" cm="1">
        <f t="array" ref="G85">_xlfn.IFS(E85="první",1,E85="druhý",0.5,E85="třetí",0.3,E85="čtvrtý",0.2,E85="pátý a další",0.1,E85="korespondenční",1)</f>
        <v>#N/A</v>
      </c>
      <c r="H85" s="34" t="e" cm="1">
        <f t="array" ref="H85">_xlfn.IFS(F85='+pomocné'!$E$2,'+pomocné'!$F$2*G85,F85='+pomocné'!$E$3,'+pomocné'!$F$3*G85,F85='+pomocné'!$E$4,'+pomocné'!$F$4*G85,F85='+pomocné'!$E$5,'+pomocné'!$F$5*G85,F85='+pomocné'!$E$6,'+pomocné'!$F$6*G85,F85='+pomocné'!$E$7,'+pomocné'!$F$7*G85)</f>
        <v>#N/A</v>
      </c>
    </row>
    <row r="86" spans="1:8" s="27" customFormat="1" ht="12" customHeight="1" x14ac:dyDescent="0.2">
      <c r="A86" s="25"/>
      <c r="B86" s="25"/>
      <c r="C86" s="25"/>
      <c r="D86" s="25"/>
      <c r="E86" s="26"/>
      <c r="F86" s="25"/>
      <c r="G86" s="33" t="e" cm="1">
        <f t="array" ref="G86">_xlfn.IFS(E86="první",1,E86="druhý",0.5,E86="třetí",0.3,E86="čtvrtý",0.2,E86="pátý a další",0.1,E86="korespondenční",1)</f>
        <v>#N/A</v>
      </c>
      <c r="H86" s="34" t="e" cm="1">
        <f t="array" ref="H86">_xlfn.IFS(F86='+pomocné'!$E$2,'+pomocné'!$F$2*G86,F86='+pomocné'!$E$3,'+pomocné'!$F$3*G86,F86='+pomocné'!$E$4,'+pomocné'!$F$4*G86,F86='+pomocné'!$E$5,'+pomocné'!$F$5*G86,F86='+pomocné'!$E$6,'+pomocné'!$F$6*G86,F86='+pomocné'!$E$7,'+pomocné'!$F$7*G86)</f>
        <v>#N/A</v>
      </c>
    </row>
    <row r="87" spans="1:8" s="27" customFormat="1" ht="12" customHeight="1" x14ac:dyDescent="0.2">
      <c r="A87" s="25"/>
      <c r="B87" s="25"/>
      <c r="C87" s="25"/>
      <c r="D87" s="25"/>
      <c r="E87" s="26"/>
      <c r="F87" s="25"/>
      <c r="G87" s="33" t="e" cm="1">
        <f t="array" ref="G87">_xlfn.IFS(E87="první",1,E87="druhý",0.5,E87="třetí",0.3,E87="čtvrtý",0.2,E87="pátý a další",0.1,E87="korespondenční",1)</f>
        <v>#N/A</v>
      </c>
      <c r="H87" s="34" t="e" cm="1">
        <f t="array" ref="H87">_xlfn.IFS(F87='+pomocné'!$E$2,'+pomocné'!$F$2*G87,F87='+pomocné'!$E$3,'+pomocné'!$F$3*G87,F87='+pomocné'!$E$4,'+pomocné'!$F$4*G87,F87='+pomocné'!$E$5,'+pomocné'!$F$5*G87,F87='+pomocné'!$E$6,'+pomocné'!$F$6*G87,F87='+pomocné'!$E$7,'+pomocné'!$F$7*G87)</f>
        <v>#N/A</v>
      </c>
    </row>
    <row r="88" spans="1:8" s="27" customFormat="1" ht="12" customHeight="1" x14ac:dyDescent="0.2">
      <c r="A88" s="25"/>
      <c r="B88" s="25"/>
      <c r="C88" s="25"/>
      <c r="D88" s="25"/>
      <c r="E88" s="26"/>
      <c r="F88" s="25"/>
      <c r="G88" s="33" t="e" cm="1">
        <f t="array" ref="G88">_xlfn.IFS(E88="první",1,E88="druhý",0.5,E88="třetí",0.3,E88="čtvrtý",0.2,E88="pátý a další",0.1,E88="korespondenční",1)</f>
        <v>#N/A</v>
      </c>
      <c r="H88" s="34" t="e" cm="1">
        <f t="array" ref="H88">_xlfn.IFS(F88='+pomocné'!$E$2,'+pomocné'!$F$2*G88,F88='+pomocné'!$E$3,'+pomocné'!$F$3*G88,F88='+pomocné'!$E$4,'+pomocné'!$F$4*G88,F88='+pomocné'!$E$5,'+pomocné'!$F$5*G88,F88='+pomocné'!$E$6,'+pomocné'!$F$6*G88,F88='+pomocné'!$E$7,'+pomocné'!$F$7*G88)</f>
        <v>#N/A</v>
      </c>
    </row>
    <row r="89" spans="1:8" s="27" customFormat="1" ht="12" customHeight="1" x14ac:dyDescent="0.2">
      <c r="A89" s="25"/>
      <c r="B89" s="25"/>
      <c r="C89" s="25"/>
      <c r="D89" s="25"/>
      <c r="E89" s="26"/>
      <c r="F89" s="25"/>
      <c r="G89" s="33" t="e" cm="1">
        <f t="array" ref="G89">_xlfn.IFS(E89="první",1,E89="druhý",0.5,E89="třetí",0.3,E89="čtvrtý",0.2,E89="pátý a další",0.1,E89="korespondenční",1)</f>
        <v>#N/A</v>
      </c>
      <c r="H89" s="34" t="e" cm="1">
        <f t="array" ref="H89">_xlfn.IFS(F89='+pomocné'!$E$2,'+pomocné'!$F$2*G89,F89='+pomocné'!$E$3,'+pomocné'!$F$3*G89,F89='+pomocné'!$E$4,'+pomocné'!$F$4*G89,F89='+pomocné'!$E$5,'+pomocné'!$F$5*G89,F89='+pomocné'!$E$6,'+pomocné'!$F$6*G89,F89='+pomocné'!$E$7,'+pomocné'!$F$7*G89)</f>
        <v>#N/A</v>
      </c>
    </row>
    <row r="90" spans="1:8" s="27" customFormat="1" ht="12" customHeight="1" x14ac:dyDescent="0.2">
      <c r="A90" s="25"/>
      <c r="B90" s="25"/>
      <c r="C90" s="25"/>
      <c r="D90" s="25"/>
      <c r="E90" s="26"/>
      <c r="F90" s="25"/>
      <c r="G90" s="33" t="e" cm="1">
        <f t="array" ref="G90">_xlfn.IFS(E90="první",1,E90="druhý",0.5,E90="třetí",0.3,E90="čtvrtý",0.2,E90="pátý a další",0.1,E90="korespondenční",1)</f>
        <v>#N/A</v>
      </c>
      <c r="H90" s="34" t="e" cm="1">
        <f t="array" ref="H90">_xlfn.IFS(F90='+pomocné'!$E$2,'+pomocné'!$F$2*G90,F90='+pomocné'!$E$3,'+pomocné'!$F$3*G90,F90='+pomocné'!$E$4,'+pomocné'!$F$4*G90,F90='+pomocné'!$E$5,'+pomocné'!$F$5*G90,F90='+pomocné'!$E$6,'+pomocné'!$F$6*G90,F90='+pomocné'!$E$7,'+pomocné'!$F$7*G90)</f>
        <v>#N/A</v>
      </c>
    </row>
    <row r="91" spans="1:8" s="27" customFormat="1" ht="12" customHeight="1" x14ac:dyDescent="0.2">
      <c r="A91" s="25"/>
      <c r="B91" s="25"/>
      <c r="C91" s="25"/>
      <c r="D91" s="25"/>
      <c r="E91" s="26"/>
      <c r="F91" s="25"/>
      <c r="G91" s="33" t="e" cm="1">
        <f t="array" ref="G91">_xlfn.IFS(E91="první",1,E91="druhý",0.5,E91="třetí",0.3,E91="čtvrtý",0.2,E91="pátý a další",0.1,E91="korespondenční",1)</f>
        <v>#N/A</v>
      </c>
      <c r="H91" s="34" t="e" cm="1">
        <f t="array" ref="H91">_xlfn.IFS(F91='+pomocné'!$E$2,'+pomocné'!$F$2*G91,F91='+pomocné'!$E$3,'+pomocné'!$F$3*G91,F91='+pomocné'!$E$4,'+pomocné'!$F$4*G91,F91='+pomocné'!$E$5,'+pomocné'!$F$5*G91,F91='+pomocné'!$E$6,'+pomocné'!$F$6*G91,F91='+pomocné'!$E$7,'+pomocné'!$F$7*G91)</f>
        <v>#N/A</v>
      </c>
    </row>
    <row r="92" spans="1:8" s="27" customFormat="1" ht="12" customHeight="1" x14ac:dyDescent="0.2">
      <c r="A92" s="25"/>
      <c r="B92" s="25"/>
      <c r="C92" s="25"/>
      <c r="D92" s="25"/>
      <c r="E92" s="26"/>
      <c r="F92" s="25"/>
      <c r="G92" s="33" t="e" cm="1">
        <f t="array" ref="G92">_xlfn.IFS(E92="první",1,E92="druhý",0.5,E92="třetí",0.3,E92="čtvrtý",0.2,E92="pátý a další",0.1,E92="korespondenční",1)</f>
        <v>#N/A</v>
      </c>
      <c r="H92" s="34" t="e" cm="1">
        <f t="array" ref="H92">_xlfn.IFS(F92='+pomocné'!$E$2,'+pomocné'!$F$2*G92,F92='+pomocné'!$E$3,'+pomocné'!$F$3*G92,F92='+pomocné'!$E$4,'+pomocné'!$F$4*G92,F92='+pomocné'!$E$5,'+pomocné'!$F$5*G92,F92='+pomocné'!$E$6,'+pomocné'!$F$6*G92,F92='+pomocné'!$E$7,'+pomocné'!$F$7*G92)</f>
        <v>#N/A</v>
      </c>
    </row>
    <row r="93" spans="1:8" s="27" customFormat="1" ht="12" customHeight="1" x14ac:dyDescent="0.2">
      <c r="A93" s="25"/>
      <c r="B93" s="25"/>
      <c r="C93" s="25"/>
      <c r="D93" s="25"/>
      <c r="E93" s="26"/>
      <c r="F93" s="25"/>
      <c r="G93" s="33" t="e" cm="1">
        <f t="array" ref="G93">_xlfn.IFS(E93="první",1,E93="druhý",0.5,E93="třetí",0.3,E93="čtvrtý",0.2,E93="pátý a další",0.1,E93="korespondenční",1)</f>
        <v>#N/A</v>
      </c>
      <c r="H93" s="34" t="e" cm="1">
        <f t="array" ref="H93">_xlfn.IFS(F93='+pomocné'!$E$2,'+pomocné'!$F$2*G93,F93='+pomocné'!$E$3,'+pomocné'!$F$3*G93,F93='+pomocné'!$E$4,'+pomocné'!$F$4*G93,F93='+pomocné'!$E$5,'+pomocné'!$F$5*G93,F93='+pomocné'!$E$6,'+pomocné'!$F$6*G93,F93='+pomocné'!$E$7,'+pomocné'!$F$7*G93)</f>
        <v>#N/A</v>
      </c>
    </row>
    <row r="94" spans="1:8" s="27" customFormat="1" ht="12" customHeight="1" x14ac:dyDescent="0.2">
      <c r="A94" s="25"/>
      <c r="B94" s="25"/>
      <c r="C94" s="25"/>
      <c r="D94" s="25"/>
      <c r="E94" s="26"/>
      <c r="F94" s="25"/>
      <c r="G94" s="33" t="e" cm="1">
        <f t="array" ref="G94">_xlfn.IFS(E94="první",1,E94="druhý",0.5,E94="třetí",0.3,E94="čtvrtý",0.2,E94="pátý a další",0.1,E94="korespondenční",1)</f>
        <v>#N/A</v>
      </c>
      <c r="H94" s="34" t="e" cm="1">
        <f t="array" ref="H94">_xlfn.IFS(F94='+pomocné'!$E$2,'+pomocné'!$F$2*G94,F94='+pomocné'!$E$3,'+pomocné'!$F$3*G94,F94='+pomocné'!$E$4,'+pomocné'!$F$4*G94,F94='+pomocné'!$E$5,'+pomocné'!$F$5*G94,F94='+pomocné'!$E$6,'+pomocné'!$F$6*G94,F94='+pomocné'!$E$7,'+pomocné'!$F$7*G94)</f>
        <v>#N/A</v>
      </c>
    </row>
    <row r="95" spans="1:8" s="27" customFormat="1" ht="12" customHeight="1" x14ac:dyDescent="0.2">
      <c r="A95" s="25"/>
      <c r="B95" s="25"/>
      <c r="C95" s="25"/>
      <c r="D95" s="25"/>
      <c r="E95" s="26"/>
      <c r="F95" s="25"/>
      <c r="G95" s="33" t="e" cm="1">
        <f t="array" ref="G95">_xlfn.IFS(E95="první",1,E95="druhý",0.5,E95="třetí",0.3,E95="čtvrtý",0.2,E95="pátý a další",0.1,E95="korespondenční",1)</f>
        <v>#N/A</v>
      </c>
      <c r="H95" s="34" t="e" cm="1">
        <f t="array" ref="H95">_xlfn.IFS(F95='+pomocné'!$E$2,'+pomocné'!$F$2*G95,F95='+pomocné'!$E$3,'+pomocné'!$F$3*G95,F95='+pomocné'!$E$4,'+pomocné'!$F$4*G95,F95='+pomocné'!$E$5,'+pomocné'!$F$5*G95,F95='+pomocné'!$E$6,'+pomocné'!$F$6*G95,F95='+pomocné'!$E$7,'+pomocné'!$F$7*G95)</f>
        <v>#N/A</v>
      </c>
    </row>
    <row r="96" spans="1:8" s="27" customFormat="1" ht="12" customHeight="1" x14ac:dyDescent="0.2">
      <c r="A96" s="25"/>
      <c r="B96" s="25"/>
      <c r="C96" s="25"/>
      <c r="D96" s="25"/>
      <c r="E96" s="26"/>
      <c r="F96" s="25"/>
      <c r="G96" s="33" t="e" cm="1">
        <f t="array" ref="G96">_xlfn.IFS(E96="první",1,E96="druhý",0.5,E96="třetí",0.3,E96="čtvrtý",0.2,E96="pátý a další",0.1,E96="korespondenční",1)</f>
        <v>#N/A</v>
      </c>
      <c r="H96" s="34" t="e" cm="1">
        <f t="array" ref="H96">_xlfn.IFS(F96='+pomocné'!$E$2,'+pomocné'!$F$2*G96,F96='+pomocné'!$E$3,'+pomocné'!$F$3*G96,F96='+pomocné'!$E$4,'+pomocné'!$F$4*G96,F96='+pomocné'!$E$5,'+pomocné'!$F$5*G96,F96='+pomocné'!$E$6,'+pomocné'!$F$6*G96,F96='+pomocné'!$E$7,'+pomocné'!$F$7*G96)</f>
        <v>#N/A</v>
      </c>
    </row>
    <row r="97" spans="1:8" s="27" customFormat="1" ht="12" customHeight="1" x14ac:dyDescent="0.2">
      <c r="A97" s="25"/>
      <c r="B97" s="25"/>
      <c r="C97" s="25"/>
      <c r="D97" s="25"/>
      <c r="E97" s="26"/>
      <c r="F97" s="25"/>
      <c r="G97" s="33" t="e" cm="1">
        <f t="array" ref="G97">_xlfn.IFS(E97="první",1,E97="druhý",0.5,E97="třetí",0.3,E97="čtvrtý",0.2,E97="pátý a další",0.1,E97="korespondenční",1)</f>
        <v>#N/A</v>
      </c>
      <c r="H97" s="34" t="e" cm="1">
        <f t="array" ref="H97">_xlfn.IFS(F97='+pomocné'!$E$2,'+pomocné'!$F$2*G97,F97='+pomocné'!$E$3,'+pomocné'!$F$3*G97,F97='+pomocné'!$E$4,'+pomocné'!$F$4*G97,F97='+pomocné'!$E$5,'+pomocné'!$F$5*G97,F97='+pomocné'!$E$6,'+pomocné'!$F$6*G97,F97='+pomocné'!$E$7,'+pomocné'!$F$7*G97)</f>
        <v>#N/A</v>
      </c>
    </row>
    <row r="98" spans="1:8" s="27" customFormat="1" ht="12" customHeight="1" x14ac:dyDescent="0.2">
      <c r="A98" s="25"/>
      <c r="B98" s="25"/>
      <c r="C98" s="25"/>
      <c r="D98" s="25"/>
      <c r="E98" s="26"/>
      <c r="F98" s="25"/>
      <c r="G98" s="33" t="e" cm="1">
        <f t="array" ref="G98">_xlfn.IFS(E98="první",1,E98="druhý",0.5,E98="třetí",0.3,E98="čtvrtý",0.2,E98="pátý a další",0.1,E98="korespondenční",1)</f>
        <v>#N/A</v>
      </c>
      <c r="H98" s="34" t="e" cm="1">
        <f t="array" ref="H98">_xlfn.IFS(F98='+pomocné'!$E$2,'+pomocné'!$F$2*G98,F98='+pomocné'!$E$3,'+pomocné'!$F$3*G98,F98='+pomocné'!$E$4,'+pomocné'!$F$4*G98,F98='+pomocné'!$E$5,'+pomocné'!$F$5*G98,F98='+pomocné'!$E$6,'+pomocné'!$F$6*G98,F98='+pomocné'!$E$7,'+pomocné'!$F$7*G98)</f>
        <v>#N/A</v>
      </c>
    </row>
  </sheetData>
  <pageMargins left="0.7" right="0.7" top="0.79" bottom="0.78740157499999996" header="0.3" footer="0.3"/>
  <pageSetup paperSize="9" scale="48" orientation="portrait" r:id="rId1"/>
  <headerFooter>
    <oddHeader>&amp;C&amp;"-,Tučné"&amp;24PŘEHLED ČLÁNKŮ VE VĚDECKÝCH ČASOPISECH
&amp;R&amp;G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E81A63-012C-49B2-91A5-1DFDF7C2BD44}">
            <xm:f>Úvodní!$E$2="FAPPZ"</xm:f>
            <x14:dxf>
              <font>
                <b/>
                <i val="0"/>
                <color theme="0"/>
              </font>
              <fill>
                <patternFill>
                  <bgColor rgb="FFF7A000"/>
                </patternFill>
              </fill>
            </x14:dxf>
          </x14:cfRule>
          <x14:cfRule type="expression" priority="3" id="{32351303-1A63-44BD-8C72-38A47FD4C7FD}">
            <xm:f>Úvodní!$E$2="FTZ"</xm:f>
            <x14:dxf>
              <font>
                <b/>
                <i val="0"/>
                <color theme="0"/>
              </font>
              <fill>
                <patternFill>
                  <fgColor auto="1"/>
                  <bgColor rgb="FFEB6408"/>
                </patternFill>
              </fill>
            </x14:dxf>
          </x14:cfRule>
          <x14:cfRule type="expression" priority="4" id="{3AD2112B-2B06-486B-8F2E-F6328AA8E416}">
            <xm:f>Úvodní!$E$2="FLD"</xm:f>
            <x14:dxf>
              <font>
                <b/>
                <i val="0"/>
                <color theme="0"/>
              </font>
              <fill>
                <patternFill>
                  <fgColor auto="1"/>
                  <bgColor rgb="FF289B37"/>
                </patternFill>
              </fill>
            </x14:dxf>
          </x14:cfRule>
          <x14:cfRule type="expression" priority="5" id="{4E203D04-6B81-4E56-AFD7-6585B73F0FCB}">
            <xm:f>Úvodní!$E$2="FŽP"</xm:f>
            <x14:dxf>
              <font>
                <b/>
                <i val="0"/>
                <color theme="0"/>
              </font>
              <fill>
                <patternFill>
                  <fgColor auto="1"/>
                  <bgColor rgb="FF00AAA0"/>
                </patternFill>
              </fill>
            </x14:dxf>
          </x14:cfRule>
          <x14:cfRule type="expression" priority="6" id="{DF56702A-BC37-412D-B784-B10610E520E8}">
            <xm:f>Úvodní!$E$2="PEF"</xm:f>
            <x14:dxf>
              <font>
                <b/>
                <i val="0"/>
                <color theme="0"/>
              </font>
              <fill>
                <patternFill>
                  <fgColor auto="1"/>
                  <bgColor rgb="FFC80C0F"/>
                </patternFill>
              </fill>
            </x14:dxf>
          </x14:cfRule>
          <x14:cfRule type="expression" priority="13" id="{4F856E58-5B61-4527-B3DE-0F63B5415A80}">
            <xm:f>Úvodní!$E$2="TF"</xm:f>
            <x14:dxf>
              <font>
                <b/>
                <i val="0"/>
                <color theme="0"/>
              </font>
              <fill>
                <patternFill>
                  <bgColor rgb="FF413C91"/>
                </patternFill>
              </fill>
            </x14:dxf>
          </x14:cfRule>
          <xm:sqref>A2:H2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AD0C2F-11BB-4610-9799-B0D40806D022}">
          <x14:formula1>
            <xm:f>'+pomocné'!$D$2:$D$7</xm:f>
          </x14:formula1>
          <xm:sqref>E5:E98</xm:sqref>
        </x14:dataValidation>
        <x14:dataValidation type="list" allowBlank="1" showInputMessage="1" showErrorMessage="1" xr:uid="{E5D3AEAC-A13E-45B6-9C3C-2EFE6F2F993F}">
          <x14:formula1>
            <xm:f>'+pomocné'!$E$2:$E$7</xm:f>
          </x14:formula1>
          <xm:sqref>F5:F98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BE17-A7A0-4F22-A1AA-CFDA1BFB768B}">
  <sheetPr codeName="List31"/>
  <dimension ref="B1:O75"/>
  <sheetViews>
    <sheetView tabSelected="1" view="pageBreakPreview" zoomScaleNormal="100" zoomScaleSheetLayoutView="100" workbookViewId="0">
      <selection activeCell="I45" sqref="I45"/>
    </sheetView>
  </sheetViews>
  <sheetFormatPr defaultRowHeight="15" x14ac:dyDescent="0.25"/>
  <cols>
    <col min="1" max="1" width="6.28515625" customWidth="1"/>
    <col min="2" max="2" width="6.42578125" customWidth="1"/>
    <col min="3" max="3" width="9.42578125" customWidth="1"/>
    <col min="4" max="4" width="11.28515625" customWidth="1"/>
    <col min="5" max="5" width="64.7109375" customWidth="1"/>
    <col min="6" max="6" width="14.42578125" style="1" customWidth="1"/>
    <col min="7" max="9" width="13.140625" style="1" customWidth="1"/>
    <col min="10" max="10" width="6" customWidth="1"/>
  </cols>
  <sheetData>
    <row r="1" spans="2:9" ht="20.25" customHeight="1" x14ac:dyDescent="0.25"/>
    <row r="2" spans="2:9" s="2" customFormat="1" ht="18.75" x14ac:dyDescent="0.3">
      <c r="B2" s="78" t="s">
        <v>53</v>
      </c>
      <c r="C2" s="78"/>
      <c r="D2" s="78"/>
      <c r="E2" s="2" t="s">
        <v>21</v>
      </c>
      <c r="F2" s="4"/>
      <c r="G2" s="4"/>
      <c r="H2" s="4"/>
      <c r="I2" s="4"/>
    </row>
    <row r="3" spans="2:9" s="2" customFormat="1" ht="18.75" x14ac:dyDescent="0.3">
      <c r="B3" s="78" t="s">
        <v>54</v>
      </c>
      <c r="C3" s="78"/>
      <c r="D3" s="78"/>
      <c r="E3" s="3" t="str" cm="1">
        <f t="array" ref="E3">_xlfn.IFS(E2="FAPPZ",'+pomocné'!B2,E2="FLD",'+pomocné'!B3,E2="FTZ",'+pomocné'!B4,E2="FŽP",'+pomocné'!B5,E2="PEF",'+pomocné'!B6,E2="TF",'+pomocné'!B7)</f>
        <v>Provozně ekonomická fakulta</v>
      </c>
      <c r="F3" s="4"/>
      <c r="G3" s="4"/>
      <c r="H3" s="4"/>
      <c r="I3" s="4"/>
    </row>
    <row r="4" spans="2:9" s="2" customFormat="1" ht="18.75" x14ac:dyDescent="0.3">
      <c r="B4" s="78" t="s">
        <v>139</v>
      </c>
      <c r="C4" s="78"/>
      <c r="D4" s="78"/>
      <c r="E4" s="3"/>
      <c r="F4" s="4"/>
      <c r="G4" s="4"/>
      <c r="H4" s="4"/>
      <c r="I4" s="4"/>
    </row>
    <row r="5" spans="2:9" ht="18.75" x14ac:dyDescent="0.3">
      <c r="B5" s="78" t="s">
        <v>56</v>
      </c>
      <c r="C5" s="78"/>
      <c r="D5" s="78"/>
      <c r="E5" s="3">
        <f>Úvodní!E5</f>
        <v>0</v>
      </c>
    </row>
    <row r="7" spans="2:9" x14ac:dyDescent="0.25">
      <c r="B7" s="108" t="s">
        <v>76</v>
      </c>
      <c r="C7" s="108"/>
      <c r="D7" s="108"/>
      <c r="E7" s="108"/>
    </row>
    <row r="8" spans="2:9" x14ac:dyDescent="0.25">
      <c r="B8" s="1">
        <v>1</v>
      </c>
      <c r="C8" s="107" t="s">
        <v>140</v>
      </c>
      <c r="D8" s="107"/>
      <c r="E8" s="107"/>
    </row>
    <row r="9" spans="2:9" x14ac:dyDescent="0.25">
      <c r="B9" s="1">
        <v>2</v>
      </c>
      <c r="C9" s="107" t="s">
        <v>77</v>
      </c>
      <c r="D9" s="107"/>
      <c r="E9" s="107"/>
    </row>
    <row r="10" spans="2:9" x14ac:dyDescent="0.25">
      <c r="B10" s="1">
        <v>3</v>
      </c>
      <c r="C10" s="107" t="s">
        <v>78</v>
      </c>
      <c r="D10" s="107"/>
      <c r="E10" s="107"/>
    </row>
    <row r="11" spans="2:9" x14ac:dyDescent="0.25">
      <c r="B11" s="1">
        <v>4</v>
      </c>
      <c r="C11" s="107" t="s">
        <v>79</v>
      </c>
      <c r="D11" s="107"/>
      <c r="E11" s="107"/>
    </row>
    <row r="12" spans="2:9" x14ac:dyDescent="0.25">
      <c r="B12" s="1">
        <v>5</v>
      </c>
      <c r="C12" s="107" t="s">
        <v>80</v>
      </c>
      <c r="D12" s="107"/>
      <c r="E12" s="107"/>
      <c r="F12" s="1" t="s">
        <v>81</v>
      </c>
      <c r="G12" s="1" t="s">
        <v>82</v>
      </c>
      <c r="H12" s="1" t="s">
        <v>83</v>
      </c>
    </row>
    <row r="13" spans="2:9" x14ac:dyDescent="0.25">
      <c r="B13" s="1">
        <v>6</v>
      </c>
      <c r="C13" s="107" t="s">
        <v>84</v>
      </c>
      <c r="D13" s="107"/>
      <c r="E13" s="107"/>
    </row>
    <row r="14" spans="2:9" x14ac:dyDescent="0.25">
      <c r="B14" s="1">
        <v>7</v>
      </c>
      <c r="C14" s="107" t="s">
        <v>85</v>
      </c>
      <c r="D14" s="107"/>
      <c r="E14" s="107"/>
    </row>
    <row r="15" spans="2:9" x14ac:dyDescent="0.25">
      <c r="B15" s="1">
        <v>8</v>
      </c>
      <c r="C15" s="107" t="s">
        <v>86</v>
      </c>
      <c r="D15" s="107"/>
      <c r="E15" s="107"/>
    </row>
    <row r="16" spans="2:9" x14ac:dyDescent="0.25">
      <c r="B16" s="1"/>
      <c r="C16" s="107"/>
      <c r="D16" s="107"/>
      <c r="E16" s="107"/>
    </row>
    <row r="19" spans="2:9" ht="15.75" thickBot="1" x14ac:dyDescent="0.3">
      <c r="B19" s="108" t="s">
        <v>68</v>
      </c>
      <c r="C19" s="108"/>
      <c r="D19" s="108"/>
      <c r="E19" s="108"/>
    </row>
    <row r="20" spans="2:9" ht="15.75" thickTop="1" x14ac:dyDescent="0.25">
      <c r="B20" s="75" t="s">
        <v>58</v>
      </c>
      <c r="C20" s="76"/>
      <c r="D20" s="76"/>
      <c r="E20" s="76"/>
      <c r="F20" s="5" t="s">
        <v>59</v>
      </c>
      <c r="G20" s="5" t="s">
        <v>60</v>
      </c>
      <c r="H20" s="8" t="s">
        <v>61</v>
      </c>
      <c r="I20" s="6" t="s">
        <v>62</v>
      </c>
    </row>
    <row r="21" spans="2:9" x14ac:dyDescent="0.25">
      <c r="B21" s="105" t="s">
        <v>87</v>
      </c>
      <c r="C21" s="106"/>
      <c r="D21" s="106"/>
      <c r="E21" s="106"/>
      <c r="F21" s="62"/>
      <c r="G21" s="62">
        <v>400</v>
      </c>
      <c r="H21" s="35">
        <f>H22+H23</f>
        <v>0</v>
      </c>
      <c r="I21" s="48">
        <f>I22+I23</f>
        <v>0</v>
      </c>
    </row>
    <row r="22" spans="2:9" x14ac:dyDescent="0.25">
      <c r="B22" s="84" t="s">
        <v>88</v>
      </c>
      <c r="C22" s="85"/>
      <c r="D22" s="85"/>
      <c r="E22" s="85"/>
      <c r="F22" s="63">
        <v>100</v>
      </c>
      <c r="G22" s="63">
        <v>200</v>
      </c>
      <c r="H22" s="41">
        <f>COUNTIF('A - Články'!F5:F98,"Q1")</f>
        <v>0</v>
      </c>
      <c r="I22" s="68">
        <f>SUMIF('A - Články'!F5:F98,"Q1",'A - Články'!H5:H98)</f>
        <v>0</v>
      </c>
    </row>
    <row r="23" spans="2:9" x14ac:dyDescent="0.25">
      <c r="B23" s="103" t="s">
        <v>89</v>
      </c>
      <c r="C23" s="104"/>
      <c r="D23" s="104"/>
      <c r="E23" s="104"/>
      <c r="F23" s="64">
        <v>50</v>
      </c>
      <c r="G23" s="64"/>
      <c r="H23" s="42">
        <f>COUNTIF('A - Články'!F5:F98,"Q2")</f>
        <v>0</v>
      </c>
      <c r="I23" s="68">
        <f>SUMIF('A - Články'!F5:F98,"Q2",'A - Články'!H5:H98)</f>
        <v>0</v>
      </c>
    </row>
    <row r="24" spans="2:9" x14ac:dyDescent="0.25">
      <c r="B24" s="87" t="s">
        <v>90</v>
      </c>
      <c r="C24" s="88"/>
      <c r="D24" s="88"/>
      <c r="E24" s="88"/>
      <c r="F24" s="52">
        <v>10</v>
      </c>
      <c r="G24" s="52"/>
      <c r="H24" s="43">
        <f>H25+H26</f>
        <v>0</v>
      </c>
      <c r="I24" s="69">
        <f>I25+I26</f>
        <v>0</v>
      </c>
    </row>
    <row r="25" spans="2:9" x14ac:dyDescent="0.25">
      <c r="B25" s="84" t="s">
        <v>91</v>
      </c>
      <c r="C25" s="85"/>
      <c r="D25" s="85"/>
      <c r="E25" s="85"/>
      <c r="F25" s="64">
        <v>10</v>
      </c>
      <c r="G25" s="64"/>
      <c r="H25" s="18">
        <f>COUNTIF('A - Články'!F5:F98,"Q3")</f>
        <v>0</v>
      </c>
      <c r="I25" s="68">
        <f>SUMIF('A - Články'!F5:F98,"Q3",'A - Články'!H5:H98)</f>
        <v>0</v>
      </c>
    </row>
    <row r="26" spans="2:9" x14ac:dyDescent="0.25">
      <c r="B26" s="84" t="s">
        <v>92</v>
      </c>
      <c r="C26" s="85"/>
      <c r="D26" s="85"/>
      <c r="E26" s="85"/>
      <c r="F26" s="64">
        <v>10</v>
      </c>
      <c r="G26" s="64"/>
      <c r="H26" s="18">
        <f>COUNTIF('A - Články'!F5:F98,"Q4")</f>
        <v>0</v>
      </c>
      <c r="I26" s="68">
        <f>SUMIF('A - Články'!F5:F98,"Q4",'A - Články'!H5:H98)</f>
        <v>0</v>
      </c>
    </row>
    <row r="27" spans="2:9" x14ac:dyDescent="0.25">
      <c r="B27" s="87" t="s">
        <v>93</v>
      </c>
      <c r="C27" s="88"/>
      <c r="D27" s="88"/>
      <c r="E27" s="88"/>
      <c r="F27" s="52">
        <v>5</v>
      </c>
      <c r="G27" s="52"/>
      <c r="H27" s="9"/>
      <c r="I27" s="69">
        <f>SUMIF('A - Články'!F5:F98,"bez IF (světový)",'A - Články'!H5:H98)</f>
        <v>0</v>
      </c>
    </row>
    <row r="28" spans="2:9" x14ac:dyDescent="0.25">
      <c r="B28" s="87" t="s">
        <v>94</v>
      </c>
      <c r="C28" s="88"/>
      <c r="D28" s="88"/>
      <c r="E28" s="88"/>
      <c r="F28" s="52">
        <v>3</v>
      </c>
      <c r="G28" s="52"/>
      <c r="H28" s="9"/>
      <c r="I28" s="69">
        <f>SUMIF('A - Články'!F5:F98,"bez IF (ostatní)",'A - Články'!H5:H98)</f>
        <v>0</v>
      </c>
    </row>
    <row r="29" spans="2:9" x14ac:dyDescent="0.25">
      <c r="B29" s="92" t="s">
        <v>95</v>
      </c>
      <c r="C29" s="93"/>
      <c r="D29" s="93"/>
      <c r="E29" s="93"/>
      <c r="F29" s="65">
        <v>8</v>
      </c>
      <c r="G29" s="65">
        <v>40</v>
      </c>
      <c r="H29" s="19"/>
      <c r="I29" s="70">
        <f t="shared" ref="I29:I41" si="0">H29*F29</f>
        <v>0</v>
      </c>
    </row>
    <row r="30" spans="2:9" x14ac:dyDescent="0.25">
      <c r="B30" s="87" t="s">
        <v>96</v>
      </c>
      <c r="C30" s="88"/>
      <c r="D30" s="88"/>
      <c r="E30" s="88"/>
      <c r="F30" s="38">
        <v>50</v>
      </c>
      <c r="G30" s="52"/>
      <c r="H30" s="9"/>
      <c r="I30" s="69">
        <f t="shared" si="0"/>
        <v>0</v>
      </c>
    </row>
    <row r="31" spans="2:9" x14ac:dyDescent="0.25">
      <c r="B31" s="87" t="s">
        <v>97</v>
      </c>
      <c r="C31" s="88"/>
      <c r="D31" s="88"/>
      <c r="E31" s="88"/>
      <c r="F31" s="38">
        <v>100</v>
      </c>
      <c r="G31" s="52"/>
      <c r="H31" s="9"/>
      <c r="I31" s="69">
        <f t="shared" si="0"/>
        <v>0</v>
      </c>
    </row>
    <row r="32" spans="2:9" x14ac:dyDescent="0.25">
      <c r="B32" s="87" t="s">
        <v>98</v>
      </c>
      <c r="C32" s="88"/>
      <c r="D32" s="88"/>
      <c r="E32" s="88"/>
      <c r="F32" s="38">
        <v>300</v>
      </c>
      <c r="G32" s="52"/>
      <c r="H32" s="9"/>
      <c r="I32" s="69">
        <f t="shared" si="0"/>
        <v>0</v>
      </c>
    </row>
    <row r="33" spans="2:15" x14ac:dyDescent="0.25">
      <c r="B33" s="87" t="s">
        <v>99</v>
      </c>
      <c r="C33" s="88"/>
      <c r="D33" s="88"/>
      <c r="E33" s="88"/>
      <c r="F33" s="38">
        <v>100</v>
      </c>
      <c r="G33" s="52"/>
      <c r="H33" s="9"/>
      <c r="I33" s="69">
        <f t="shared" si="0"/>
        <v>0</v>
      </c>
    </row>
    <row r="34" spans="2:15" x14ac:dyDescent="0.25">
      <c r="B34" s="92" t="s">
        <v>100</v>
      </c>
      <c r="C34" s="93"/>
      <c r="D34" s="93"/>
      <c r="E34" s="93"/>
      <c r="F34" s="39">
        <v>60</v>
      </c>
      <c r="G34" s="65">
        <v>40</v>
      </c>
      <c r="H34" s="19"/>
      <c r="I34" s="48">
        <f t="shared" si="0"/>
        <v>0</v>
      </c>
    </row>
    <row r="35" spans="2:15" x14ac:dyDescent="0.25">
      <c r="B35" s="87" t="s">
        <v>101</v>
      </c>
      <c r="C35" s="88"/>
      <c r="D35" s="88"/>
      <c r="E35" s="88"/>
      <c r="F35" s="38">
        <v>40</v>
      </c>
      <c r="G35" s="52"/>
      <c r="H35" s="9"/>
      <c r="I35" s="44">
        <f t="shared" si="0"/>
        <v>0</v>
      </c>
    </row>
    <row r="36" spans="2:15" x14ac:dyDescent="0.25">
      <c r="B36" s="87" t="s">
        <v>102</v>
      </c>
      <c r="C36" s="88"/>
      <c r="D36" s="88"/>
      <c r="E36" s="88"/>
      <c r="F36" s="38">
        <v>30</v>
      </c>
      <c r="G36" s="52"/>
      <c r="H36" s="9"/>
      <c r="I36" s="44">
        <f t="shared" si="0"/>
        <v>0</v>
      </c>
    </row>
    <row r="37" spans="2:15" x14ac:dyDescent="0.25">
      <c r="B37" s="87" t="s">
        <v>103</v>
      </c>
      <c r="C37" s="88"/>
      <c r="D37" s="88"/>
      <c r="E37" s="88"/>
      <c r="F37" s="38">
        <v>10</v>
      </c>
      <c r="G37" s="52"/>
      <c r="H37" s="9"/>
      <c r="I37" s="44">
        <f t="shared" si="0"/>
        <v>0</v>
      </c>
    </row>
    <row r="38" spans="2:15" x14ac:dyDescent="0.25">
      <c r="B38" s="87" t="s">
        <v>104</v>
      </c>
      <c r="C38" s="88"/>
      <c r="D38" s="88"/>
      <c r="E38" s="88"/>
      <c r="F38" s="38">
        <v>100</v>
      </c>
      <c r="G38" s="52"/>
      <c r="H38" s="9"/>
      <c r="I38" s="44">
        <f t="shared" si="0"/>
        <v>0</v>
      </c>
    </row>
    <row r="39" spans="2:15" x14ac:dyDescent="0.25">
      <c r="B39" s="87" t="s">
        <v>105</v>
      </c>
      <c r="C39" s="88"/>
      <c r="D39" s="88"/>
      <c r="E39" s="88"/>
      <c r="F39" s="38">
        <v>30</v>
      </c>
      <c r="G39" s="52"/>
      <c r="H39" s="9"/>
      <c r="I39" s="44">
        <f t="shared" si="0"/>
        <v>0</v>
      </c>
    </row>
    <row r="40" spans="2:15" x14ac:dyDescent="0.25">
      <c r="B40" s="92" t="s">
        <v>106</v>
      </c>
      <c r="C40" s="93"/>
      <c r="D40" s="93"/>
      <c r="E40" s="93"/>
      <c r="F40" s="39">
        <v>10</v>
      </c>
      <c r="G40" s="65">
        <v>60</v>
      </c>
      <c r="H40" s="19"/>
      <c r="I40" s="48">
        <f t="shared" si="0"/>
        <v>0</v>
      </c>
    </row>
    <row r="41" spans="2:15" x14ac:dyDescent="0.25">
      <c r="B41" s="95" t="s">
        <v>107</v>
      </c>
      <c r="C41" s="96"/>
      <c r="D41" s="96"/>
      <c r="E41" s="96"/>
      <c r="F41" s="40">
        <v>2</v>
      </c>
      <c r="G41" s="66"/>
      <c r="H41" s="10"/>
      <c r="I41" s="45">
        <f t="shared" si="0"/>
        <v>0</v>
      </c>
    </row>
    <row r="42" spans="2:15" ht="15.75" thickBot="1" x14ac:dyDescent="0.3">
      <c r="B42" s="72" t="s">
        <v>63</v>
      </c>
      <c r="C42" s="73"/>
      <c r="D42" s="73"/>
      <c r="E42" s="73"/>
      <c r="F42" s="15"/>
      <c r="G42" s="7">
        <v>1300</v>
      </c>
      <c r="H42" s="11"/>
      <c r="I42" s="49">
        <f>I21+I24+SUM(I27:I41)</f>
        <v>0</v>
      </c>
    </row>
    <row r="43" spans="2:15" ht="16.5" thickTop="1" thickBot="1" x14ac:dyDescent="0.3">
      <c r="L43" s="1"/>
      <c r="M43" s="1"/>
      <c r="N43" s="1"/>
      <c r="O43" s="1"/>
    </row>
    <row r="44" spans="2:15" ht="15.75" thickTop="1" x14ac:dyDescent="0.25">
      <c r="B44" s="75" t="s">
        <v>64</v>
      </c>
      <c r="C44" s="76"/>
      <c r="D44" s="76"/>
      <c r="E44" s="77"/>
      <c r="F44" s="5" t="s">
        <v>59</v>
      </c>
      <c r="G44" s="5" t="s">
        <v>60</v>
      </c>
      <c r="H44" s="8" t="s">
        <v>61</v>
      </c>
      <c r="I44" s="6" t="s">
        <v>62</v>
      </c>
    </row>
    <row r="45" spans="2:15" x14ac:dyDescent="0.25">
      <c r="B45" s="100" t="s">
        <v>108</v>
      </c>
      <c r="C45" s="101"/>
      <c r="D45" s="101"/>
      <c r="E45" s="102"/>
      <c r="F45" s="46">
        <v>40</v>
      </c>
      <c r="G45" s="46"/>
      <c r="H45" s="12"/>
      <c r="I45" s="44">
        <f>F45*H45</f>
        <v>0</v>
      </c>
    </row>
    <row r="46" spans="2:15" x14ac:dyDescent="0.25">
      <c r="B46" s="87" t="s">
        <v>109</v>
      </c>
      <c r="C46" s="88"/>
      <c r="D46" s="88"/>
      <c r="E46" s="91"/>
      <c r="F46" s="38">
        <v>30</v>
      </c>
      <c r="G46" s="38"/>
      <c r="H46" s="9"/>
      <c r="I46" s="44">
        <f t="shared" ref="I46:I54" si="1">F46*H46</f>
        <v>0</v>
      </c>
    </row>
    <row r="47" spans="2:15" x14ac:dyDescent="0.25">
      <c r="B47" s="92" t="s">
        <v>110</v>
      </c>
      <c r="C47" s="93"/>
      <c r="D47" s="93"/>
      <c r="E47" s="94"/>
      <c r="F47" s="39">
        <v>5</v>
      </c>
      <c r="G47" s="39">
        <v>5</v>
      </c>
      <c r="H47" s="19"/>
      <c r="I47" s="48">
        <f t="shared" si="1"/>
        <v>0</v>
      </c>
    </row>
    <row r="48" spans="2:15" x14ac:dyDescent="0.25">
      <c r="B48" s="92" t="s">
        <v>111</v>
      </c>
      <c r="C48" s="93"/>
      <c r="D48" s="93"/>
      <c r="E48" s="94"/>
      <c r="F48" s="39">
        <v>20</v>
      </c>
      <c r="G48" s="39">
        <v>20</v>
      </c>
      <c r="H48" s="19"/>
      <c r="I48" s="48">
        <f t="shared" si="1"/>
        <v>0</v>
      </c>
    </row>
    <row r="49" spans="2:15" x14ac:dyDescent="0.25">
      <c r="B49" s="87" t="s">
        <v>112</v>
      </c>
      <c r="C49" s="88"/>
      <c r="D49" s="88"/>
      <c r="E49" s="91"/>
      <c r="F49" s="38">
        <v>20</v>
      </c>
      <c r="G49" s="38"/>
      <c r="H49" s="9"/>
      <c r="I49" s="44">
        <f t="shared" si="1"/>
        <v>0</v>
      </c>
    </row>
    <row r="50" spans="2:15" x14ac:dyDescent="0.25">
      <c r="B50" s="92" t="s">
        <v>113</v>
      </c>
      <c r="C50" s="93"/>
      <c r="D50" s="93"/>
      <c r="E50" s="94"/>
      <c r="F50" s="39">
        <v>2</v>
      </c>
      <c r="G50" s="39">
        <v>12</v>
      </c>
      <c r="H50" s="19"/>
      <c r="I50" s="48">
        <f t="shared" si="1"/>
        <v>0</v>
      </c>
    </row>
    <row r="51" spans="2:15" x14ac:dyDescent="0.25">
      <c r="B51" s="92" t="s">
        <v>114</v>
      </c>
      <c r="C51" s="93"/>
      <c r="D51" s="93"/>
      <c r="E51" s="94"/>
      <c r="F51" s="39">
        <v>1</v>
      </c>
      <c r="G51" s="39">
        <v>15</v>
      </c>
      <c r="H51" s="19"/>
      <c r="I51" s="48">
        <f t="shared" si="1"/>
        <v>0</v>
      </c>
    </row>
    <row r="52" spans="2:15" x14ac:dyDescent="0.25">
      <c r="B52" s="92" t="s">
        <v>115</v>
      </c>
      <c r="C52" s="93"/>
      <c r="D52" s="93"/>
      <c r="E52" s="94"/>
      <c r="F52" s="39">
        <v>2</v>
      </c>
      <c r="G52" s="39">
        <v>20</v>
      </c>
      <c r="H52" s="19"/>
      <c r="I52" s="48">
        <f t="shared" si="1"/>
        <v>0</v>
      </c>
    </row>
    <row r="53" spans="2:15" x14ac:dyDescent="0.25">
      <c r="B53" s="92" t="s">
        <v>116</v>
      </c>
      <c r="C53" s="93"/>
      <c r="D53" s="93"/>
      <c r="E53" s="94"/>
      <c r="F53" s="39">
        <v>1</v>
      </c>
      <c r="G53" s="39">
        <v>10</v>
      </c>
      <c r="H53" s="19"/>
      <c r="I53" s="48">
        <f t="shared" si="1"/>
        <v>0</v>
      </c>
    </row>
    <row r="54" spans="2:15" x14ac:dyDescent="0.25">
      <c r="B54" s="97" t="s">
        <v>117</v>
      </c>
      <c r="C54" s="98"/>
      <c r="D54" s="98"/>
      <c r="E54" s="99"/>
      <c r="F54" s="47">
        <v>30</v>
      </c>
      <c r="G54" s="47">
        <v>30</v>
      </c>
      <c r="H54" s="13"/>
      <c r="I54" s="44">
        <f t="shared" si="1"/>
        <v>0</v>
      </c>
    </row>
    <row r="55" spans="2:15" ht="15.75" thickBot="1" x14ac:dyDescent="0.3">
      <c r="B55" s="72" t="s">
        <v>65</v>
      </c>
      <c r="C55" s="73"/>
      <c r="D55" s="73"/>
      <c r="E55" s="74"/>
      <c r="F55" s="15"/>
      <c r="G55" s="7">
        <v>200</v>
      </c>
      <c r="H55" s="11"/>
      <c r="I55" s="49">
        <f>SUM(I45:I54)</f>
        <v>0</v>
      </c>
    </row>
    <row r="56" spans="2:15" ht="16.5" thickTop="1" thickBot="1" x14ac:dyDescent="0.3">
      <c r="L56" s="1"/>
      <c r="M56" s="1"/>
      <c r="N56" s="1"/>
      <c r="O56" s="1"/>
    </row>
    <row r="57" spans="2:15" ht="15.75" thickTop="1" x14ac:dyDescent="0.25">
      <c r="B57" s="75" t="s">
        <v>66</v>
      </c>
      <c r="C57" s="76"/>
      <c r="D57" s="76"/>
      <c r="E57" s="76"/>
      <c r="F57" s="5" t="s">
        <v>59</v>
      </c>
      <c r="G57" s="5" t="s">
        <v>60</v>
      </c>
      <c r="H57" s="8" t="s">
        <v>61</v>
      </c>
      <c r="I57" s="6" t="s">
        <v>62</v>
      </c>
    </row>
    <row r="58" spans="2:15" x14ac:dyDescent="0.25">
      <c r="B58" s="89" t="s">
        <v>118</v>
      </c>
      <c r="C58" s="90"/>
      <c r="D58" s="90"/>
      <c r="E58" s="90"/>
      <c r="F58" s="58" t="s">
        <v>119</v>
      </c>
      <c r="G58" s="46"/>
      <c r="H58" s="55">
        <f>H59+H60</f>
        <v>0</v>
      </c>
      <c r="I58" s="54">
        <f>I59+I60</f>
        <v>0</v>
      </c>
    </row>
    <row r="59" spans="2:15" x14ac:dyDescent="0.25">
      <c r="B59" s="84" t="s">
        <v>120</v>
      </c>
      <c r="C59" s="85"/>
      <c r="D59" s="85"/>
      <c r="E59" s="86"/>
      <c r="F59" s="50" t="s">
        <v>121</v>
      </c>
      <c r="G59" s="36"/>
      <c r="H59" s="17"/>
      <c r="I59" s="53">
        <f>F59*H59</f>
        <v>0</v>
      </c>
    </row>
    <row r="60" spans="2:15" x14ac:dyDescent="0.25">
      <c r="B60" s="84" t="s">
        <v>122</v>
      </c>
      <c r="C60" s="85"/>
      <c r="D60" s="85"/>
      <c r="E60" s="86"/>
      <c r="F60" s="50" t="s">
        <v>123</v>
      </c>
      <c r="G60" s="36"/>
      <c r="H60" s="17"/>
      <c r="I60" s="53">
        <f t="shared" ref="I60:I73" si="2">F60*H60</f>
        <v>0</v>
      </c>
    </row>
    <row r="61" spans="2:15" x14ac:dyDescent="0.25">
      <c r="B61" s="87" t="s">
        <v>124</v>
      </c>
      <c r="C61" s="88"/>
      <c r="D61" s="88"/>
      <c r="E61" s="88"/>
      <c r="F61" s="51" t="s">
        <v>125</v>
      </c>
      <c r="G61" s="38"/>
      <c r="H61" s="43">
        <f>H62+H63</f>
        <v>0</v>
      </c>
      <c r="I61" s="54">
        <f>I62+I63</f>
        <v>0</v>
      </c>
    </row>
    <row r="62" spans="2:15" x14ac:dyDescent="0.25">
      <c r="B62" s="84" t="s">
        <v>126</v>
      </c>
      <c r="C62" s="85"/>
      <c r="D62" s="85"/>
      <c r="E62" s="85"/>
      <c r="F62" s="50" t="s">
        <v>123</v>
      </c>
      <c r="G62" s="37"/>
      <c r="H62" s="18"/>
      <c r="I62" s="53">
        <f>F62*H62</f>
        <v>0</v>
      </c>
    </row>
    <row r="63" spans="2:15" x14ac:dyDescent="0.25">
      <c r="B63" s="84" t="s">
        <v>127</v>
      </c>
      <c r="C63" s="85"/>
      <c r="D63" s="85"/>
      <c r="E63" s="85"/>
      <c r="F63" s="50" t="s">
        <v>128</v>
      </c>
      <c r="G63" s="37"/>
      <c r="H63" s="18"/>
      <c r="I63" s="53">
        <f t="shared" si="2"/>
        <v>0</v>
      </c>
    </row>
    <row r="64" spans="2:15" x14ac:dyDescent="0.25">
      <c r="B64" s="87" t="s">
        <v>129</v>
      </c>
      <c r="C64" s="88"/>
      <c r="D64" s="88"/>
      <c r="E64" s="88"/>
      <c r="F64" s="51" t="s">
        <v>119</v>
      </c>
      <c r="G64" s="38"/>
      <c r="H64" s="43">
        <f>H65+H66</f>
        <v>0</v>
      </c>
      <c r="I64" s="54">
        <f>I65+I66</f>
        <v>0</v>
      </c>
    </row>
    <row r="65" spans="2:9" x14ac:dyDescent="0.25">
      <c r="B65" s="84" t="s">
        <v>130</v>
      </c>
      <c r="C65" s="85"/>
      <c r="D65" s="85"/>
      <c r="E65" s="85"/>
      <c r="F65" s="50" t="s">
        <v>121</v>
      </c>
      <c r="G65" s="37"/>
      <c r="H65" s="18"/>
      <c r="I65" s="53">
        <f t="shared" si="2"/>
        <v>0</v>
      </c>
    </row>
    <row r="66" spans="2:9" x14ac:dyDescent="0.25">
      <c r="B66" s="84" t="s">
        <v>131</v>
      </c>
      <c r="C66" s="85"/>
      <c r="D66" s="85"/>
      <c r="E66" s="85"/>
      <c r="F66" s="50" t="s">
        <v>123</v>
      </c>
      <c r="G66" s="37"/>
      <c r="H66" s="18"/>
      <c r="I66" s="53">
        <f t="shared" si="2"/>
        <v>0</v>
      </c>
    </row>
    <row r="67" spans="2:9" x14ac:dyDescent="0.25">
      <c r="B67" s="87" t="s">
        <v>132</v>
      </c>
      <c r="C67" s="88"/>
      <c r="D67" s="88"/>
      <c r="E67" s="88"/>
      <c r="F67" s="52">
        <v>10</v>
      </c>
      <c r="G67" s="38"/>
      <c r="H67" s="9"/>
      <c r="I67" s="54">
        <f t="shared" si="2"/>
        <v>0</v>
      </c>
    </row>
    <row r="68" spans="2:9" x14ac:dyDescent="0.25">
      <c r="B68" s="87" t="s">
        <v>133</v>
      </c>
      <c r="C68" s="88"/>
      <c r="D68" s="88"/>
      <c r="E68" s="88"/>
      <c r="F68" s="51" t="s">
        <v>119</v>
      </c>
      <c r="G68" s="38"/>
      <c r="H68" s="43">
        <f>H69+H70</f>
        <v>0</v>
      </c>
      <c r="I68" s="54">
        <f>I69+I70</f>
        <v>0</v>
      </c>
    </row>
    <row r="69" spans="2:9" x14ac:dyDescent="0.25">
      <c r="B69" s="84" t="s">
        <v>134</v>
      </c>
      <c r="C69" s="85"/>
      <c r="D69" s="85"/>
      <c r="E69" s="85"/>
      <c r="F69" s="50" t="s">
        <v>121</v>
      </c>
      <c r="G69" s="37"/>
      <c r="H69" s="18"/>
      <c r="I69" s="53">
        <f>F69*H69</f>
        <v>0</v>
      </c>
    </row>
    <row r="70" spans="2:9" x14ac:dyDescent="0.25">
      <c r="B70" s="84" t="s">
        <v>135</v>
      </c>
      <c r="C70" s="85"/>
      <c r="D70" s="85"/>
      <c r="E70" s="85"/>
      <c r="F70" s="50" t="s">
        <v>123</v>
      </c>
      <c r="G70" s="37"/>
      <c r="H70" s="18"/>
      <c r="I70" s="53">
        <f t="shared" si="2"/>
        <v>0</v>
      </c>
    </row>
    <row r="71" spans="2:9" x14ac:dyDescent="0.25">
      <c r="B71" s="87" t="s">
        <v>136</v>
      </c>
      <c r="C71" s="88"/>
      <c r="D71" s="88"/>
      <c r="E71" s="88"/>
      <c r="F71" s="52">
        <v>10</v>
      </c>
      <c r="G71" s="38"/>
      <c r="H71" s="9"/>
      <c r="I71" s="54">
        <f t="shared" si="2"/>
        <v>0</v>
      </c>
    </row>
    <row r="72" spans="2:9" x14ac:dyDescent="0.25">
      <c r="B72" s="87" t="s">
        <v>137</v>
      </c>
      <c r="C72" s="88"/>
      <c r="D72" s="88"/>
      <c r="E72" s="88"/>
      <c r="F72" s="52">
        <v>8</v>
      </c>
      <c r="G72" s="38"/>
      <c r="H72" s="9"/>
      <c r="I72" s="54">
        <f t="shared" si="2"/>
        <v>0</v>
      </c>
    </row>
    <row r="73" spans="2:9" x14ac:dyDescent="0.25">
      <c r="B73" s="109" t="s">
        <v>138</v>
      </c>
      <c r="C73" s="110"/>
      <c r="D73" s="110"/>
      <c r="E73" s="110"/>
      <c r="F73" s="59">
        <v>10</v>
      </c>
      <c r="G73" s="56">
        <v>30</v>
      </c>
      <c r="H73" s="20"/>
      <c r="I73" s="57">
        <f t="shared" si="2"/>
        <v>0</v>
      </c>
    </row>
    <row r="74" spans="2:9" ht="15.75" thickBot="1" x14ac:dyDescent="0.3">
      <c r="B74" s="72" t="s">
        <v>67</v>
      </c>
      <c r="C74" s="73"/>
      <c r="D74" s="73"/>
      <c r="E74" s="73"/>
      <c r="F74" s="60"/>
      <c r="G74" s="7">
        <v>50</v>
      </c>
      <c r="H74" s="11"/>
      <c r="I74" s="61">
        <f>I58+I61+I64+I67+I68+I71+I72+I73</f>
        <v>0</v>
      </c>
    </row>
    <row r="75" spans="2:9" ht="15.75" thickTop="1" x14ac:dyDescent="0.25"/>
  </sheetData>
  <mergeCells count="68">
    <mergeCell ref="C8:E8"/>
    <mergeCell ref="C9:E9"/>
    <mergeCell ref="C10:E10"/>
    <mergeCell ref="B2:D2"/>
    <mergeCell ref="B3:D3"/>
    <mergeCell ref="B4:D4"/>
    <mergeCell ref="B5:D5"/>
    <mergeCell ref="B7:E7"/>
    <mergeCell ref="B24:E24"/>
    <mergeCell ref="C11:E11"/>
    <mergeCell ref="C12:E12"/>
    <mergeCell ref="C13:E13"/>
    <mergeCell ref="C14:E14"/>
    <mergeCell ref="C15:E15"/>
    <mergeCell ref="C16:E16"/>
    <mergeCell ref="B19:E19"/>
    <mergeCell ref="B20:E20"/>
    <mergeCell ref="B21:E21"/>
    <mergeCell ref="B22:E22"/>
    <mergeCell ref="B23:E23"/>
    <mergeCell ref="B38:E38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51:E51"/>
    <mergeCell ref="B39:E39"/>
    <mergeCell ref="B40:E40"/>
    <mergeCell ref="B41:E41"/>
    <mergeCell ref="B42:E42"/>
    <mergeCell ref="B44:E44"/>
    <mergeCell ref="B45:E45"/>
    <mergeCell ref="B46:E46"/>
    <mergeCell ref="B47:E47"/>
    <mergeCell ref="B48:E48"/>
    <mergeCell ref="B49:E49"/>
    <mergeCell ref="B50:E50"/>
    <mergeCell ref="B63:E63"/>
    <mergeCell ref="B64:E64"/>
    <mergeCell ref="B52:E52"/>
    <mergeCell ref="B53:E53"/>
    <mergeCell ref="B54:E54"/>
    <mergeCell ref="B55:E55"/>
    <mergeCell ref="B57:E57"/>
    <mergeCell ref="B58:E58"/>
    <mergeCell ref="B71:E71"/>
    <mergeCell ref="B72:E72"/>
    <mergeCell ref="B73:E73"/>
    <mergeCell ref="B74:E74"/>
    <mergeCell ref="B25:E25"/>
    <mergeCell ref="B26:E26"/>
    <mergeCell ref="B65:E65"/>
    <mergeCell ref="B66:E66"/>
    <mergeCell ref="B67:E67"/>
    <mergeCell ref="B68:E68"/>
    <mergeCell ref="B69:E69"/>
    <mergeCell ref="B70:E70"/>
    <mergeCell ref="B59:E59"/>
    <mergeCell ref="B60:E60"/>
    <mergeCell ref="B61:E61"/>
    <mergeCell ref="B62:E62"/>
  </mergeCells>
  <conditionalFormatting sqref="E2:E5">
    <cfRule type="cellIs" dxfId="24" priority="27" operator="equal">
      <formula>"FAPPZ"</formula>
    </cfRule>
    <cfRule type="cellIs" dxfId="23" priority="28" operator="equal">
      <formula>"FTZ"</formula>
    </cfRule>
    <cfRule type="cellIs" dxfId="22" priority="29" operator="equal">
      <formula>"FLD"</formula>
    </cfRule>
    <cfRule type="cellIs" dxfId="21" priority="30" operator="equal">
      <formula>"FŽP"</formula>
    </cfRule>
    <cfRule type="cellIs" dxfId="20" priority="31" operator="equal">
      <formula>"PEF"</formula>
    </cfRule>
    <cfRule type="cellIs" dxfId="19" priority="32" operator="equal">
      <formula>"TF"</formula>
    </cfRule>
  </conditionalFormatting>
  <conditionalFormatting sqref="E3:E5">
    <cfRule type="expression" dxfId="18" priority="21">
      <formula>$E$2="FAPPZ"</formula>
    </cfRule>
    <cfRule type="expression" dxfId="17" priority="22">
      <formula>$E$2="FTZ"</formula>
    </cfRule>
    <cfRule type="expression" dxfId="16" priority="23">
      <formula>$E$2="FLD"</formula>
    </cfRule>
    <cfRule type="expression" dxfId="15" priority="24">
      <formula>$E$2="FŽP"</formula>
    </cfRule>
    <cfRule type="expression" dxfId="14" priority="25">
      <formula>$E$2="PEF"</formula>
    </cfRule>
    <cfRule type="expression" dxfId="13" priority="26">
      <formula>$E$2="TF"</formula>
    </cfRule>
  </conditionalFormatting>
  <conditionalFormatting sqref="F12">
    <cfRule type="expression" dxfId="12" priority="8">
      <formula>$I$42&gt;=$G$42</formula>
    </cfRule>
    <cfRule type="expression" dxfId="11" priority="9">
      <formula>$I$42&lt;$G$42</formula>
    </cfRule>
  </conditionalFormatting>
  <conditionalFormatting sqref="G12">
    <cfRule type="expression" dxfId="10" priority="6">
      <formula>$I$55&gt;=$G$55</formula>
    </cfRule>
    <cfRule type="expression" dxfId="9" priority="7">
      <formula>$I$55&lt;$G$55</formula>
    </cfRule>
  </conditionalFormatting>
  <conditionalFormatting sqref="H12">
    <cfRule type="expression" dxfId="8" priority="4">
      <formula>$I$74&gt;=$G$74</formula>
    </cfRule>
    <cfRule type="expression" dxfId="7" priority="5">
      <formula>$I$74&lt;$G$74</formula>
    </cfRule>
  </conditionalFormatting>
  <conditionalFormatting sqref="I21 I23:I42">
    <cfRule type="cellIs" dxfId="6" priority="1" operator="lessThan">
      <formula>$G21</formula>
    </cfRule>
    <cfRule type="cellIs" dxfId="5" priority="2" operator="greaterThanOrEqual">
      <formula>150</formula>
    </cfRule>
  </conditionalFormatting>
  <conditionalFormatting sqref="I45:I55">
    <cfRule type="cellIs" dxfId="4" priority="12" operator="lessThan">
      <formula>$G45</formula>
    </cfRule>
    <cfRule type="cellIs" dxfId="3" priority="13" operator="greaterThanOrEqual">
      <formula>150</formula>
    </cfRule>
  </conditionalFormatting>
  <conditionalFormatting sqref="I58:I73">
    <cfRule type="cellIs" dxfId="2" priority="16" operator="greaterThanOrEqual">
      <formula>150</formula>
    </cfRule>
  </conditionalFormatting>
  <conditionalFormatting sqref="I58:I74">
    <cfRule type="cellIs" dxfId="1" priority="14" operator="lessThan">
      <formula>$G58</formula>
    </cfRule>
  </conditionalFormatting>
  <conditionalFormatting sqref="I74">
    <cfRule type="cellIs" dxfId="0" priority="3" operator="greaterThanOrEqual">
      <formula>$G$74</formula>
    </cfRule>
  </conditionalFormatting>
  <pageMargins left="0.7" right="0.7" top="0.78740157499999996" bottom="0.78740157499999996" header="0.3" footer="0.3"/>
  <pageSetup paperSize="9" scale="54" orientation="portrait" r:id="rId1"/>
  <headerFooter>
    <oddHeader>&amp;C&amp;"-,Tučné"&amp;24TABULKA KVALIFIKOVANÝCH KRITÉRIÍ
Řízení ke jmenování profesorem
&amp;R&amp;G</oddHead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1C0C2C-E873-47E5-A73C-2F324A5B7809}">
          <x14:formula1>
            <xm:f>'+pomocné'!$A$2:$A$7</xm:f>
          </x14:formula1>
          <xm:sqref>E2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D3A5CCC763E44AB9E7F6AF5FBF3CA3" ma:contentTypeVersion="4" ma:contentTypeDescription="Vytvoří nový dokument" ma:contentTypeScope="" ma:versionID="2eb1092411a0e2e189f29811a607e432">
  <xsd:schema xmlns:xsd="http://www.w3.org/2001/XMLSchema" xmlns:xs="http://www.w3.org/2001/XMLSchema" xmlns:p="http://schemas.microsoft.com/office/2006/metadata/properties" xmlns:ns2="ca80445c-accd-4ed7-8024-03f82965f3b7" targetNamespace="http://schemas.microsoft.com/office/2006/metadata/properties" ma:root="true" ma:fieldsID="e88de7d52e0efdbf2b6c65ea882ece0f" ns2:_="">
    <xsd:import namespace="ca80445c-accd-4ed7-8024-03f82965f3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0445c-accd-4ed7-8024-03f82965f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8A723-26BF-4693-8081-B13E283A03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31B791-C3B1-401B-A13B-1ECC1CBA143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5353299-AF5E-44E8-9F29-38747B214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0445c-accd-4ed7-8024-03f82965f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+pomocné</vt:lpstr>
      <vt:lpstr>Úvodní</vt:lpstr>
      <vt:lpstr>A - Články</vt:lpstr>
      <vt:lpstr>Řízení ke jmenování profesorem</vt:lpstr>
      <vt:lpstr>'Řízení ke jmenování profesorem'!Oblast_tisku</vt:lpstr>
      <vt:lpstr>Úvodní!Oblast_tisku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Miková Lenka</dc:creator>
  <cp:keywords/>
  <dc:description/>
  <cp:lastModifiedBy>Šána Ladislav</cp:lastModifiedBy>
  <cp:revision/>
  <dcterms:created xsi:type="dcterms:W3CDTF">2024-06-06T05:06:28Z</dcterms:created>
  <dcterms:modified xsi:type="dcterms:W3CDTF">2025-04-04T06:49:05Z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0x010100DCD3A5CCC763E44AB9E7F6AF5FBF3CA3</vt:lpwstr>
  </property>
</Properties>
</file>